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7"/>
  </bookViews>
  <sheets>
    <sheet name="6..20测试1" sheetId="2" r:id="rId1"/>
    <sheet name="6.20测试2" sheetId="3" r:id="rId2"/>
    <sheet name="6.20测试3" sheetId="4" r:id="rId3"/>
    <sheet name="6.20测试4" sheetId="5" r:id="rId4"/>
    <sheet name="6.20测试5" sheetId="6" r:id="rId5"/>
    <sheet name="6.21测试1" sheetId="7" r:id="rId6"/>
    <sheet name="6.21 测试2" sheetId="8" r:id="rId7"/>
    <sheet name="6.21测试3" sheetId="9" r:id="rId8"/>
    <sheet name="6.22测试4" sheetId="10" r:id="rId9"/>
  </sheets>
  <calcPr calcId="124519"/>
</workbook>
</file>

<file path=xl/calcChain.xml><?xml version="1.0" encoding="utf-8"?>
<calcChain xmlns="http://schemas.openxmlformats.org/spreadsheetml/2006/main">
  <c r="G91" i="9"/>
  <c r="G92"/>
  <c r="G93"/>
  <c r="G94"/>
  <c r="G95"/>
  <c r="G96"/>
  <c r="G97"/>
  <c r="G98"/>
  <c r="G99"/>
  <c r="G100"/>
  <c r="G101"/>
  <c r="G102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5"/>
  <c r="G6"/>
  <c r="G7"/>
  <c r="G8"/>
  <c r="G9"/>
  <c r="G10"/>
  <c r="G11"/>
  <c r="G12"/>
  <c r="G13"/>
  <c r="G14"/>
  <c r="G15"/>
  <c r="G4"/>
  <c r="G3"/>
  <c r="F97"/>
  <c r="F98"/>
  <c r="F99"/>
  <c r="F100"/>
  <c r="F101"/>
  <c r="F102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26"/>
  <c r="F27"/>
  <c r="F28"/>
  <c r="F29"/>
  <c r="F30"/>
  <c r="F31"/>
  <c r="F32"/>
  <c r="F33"/>
  <c r="F34"/>
  <c r="F35"/>
  <c r="F25"/>
  <c r="F24"/>
  <c r="F20"/>
  <c r="F21"/>
  <c r="F22"/>
  <c r="F23"/>
  <c r="F5"/>
  <c r="F6"/>
  <c r="F7"/>
  <c r="F8"/>
  <c r="F9"/>
  <c r="F10"/>
  <c r="F11"/>
  <c r="F12"/>
  <c r="F13"/>
  <c r="F14"/>
  <c r="F15"/>
  <c r="F16"/>
  <c r="F17"/>
  <c r="F18"/>
  <c r="F19"/>
  <c r="F4"/>
  <c r="F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5"/>
  <c r="E6"/>
  <c r="E7"/>
  <c r="E8"/>
  <c r="E9"/>
  <c r="E10"/>
  <c r="E11"/>
  <c r="E12"/>
  <c r="E13"/>
  <c r="E14"/>
  <c r="E15"/>
  <c r="E16"/>
  <c r="E17"/>
  <c r="E18"/>
  <c r="E4"/>
  <c r="E3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4"/>
  <c r="D3"/>
  <c r="E3" i="8"/>
  <c r="G5"/>
  <c r="G6"/>
  <c r="G7"/>
  <c r="G8"/>
  <c r="G9"/>
  <c r="G10"/>
  <c r="G11"/>
  <c r="G12"/>
  <c r="G13"/>
  <c r="G14"/>
  <c r="G15"/>
  <c r="G16"/>
  <c r="G17"/>
  <c r="G18"/>
  <c r="G19"/>
  <c r="G20"/>
  <c r="G21"/>
  <c r="G22"/>
  <c r="G4"/>
  <c r="G3"/>
  <c r="F5"/>
  <c r="F6"/>
  <c r="F7"/>
  <c r="F8"/>
  <c r="F9"/>
  <c r="F10"/>
  <c r="F11"/>
  <c r="F12"/>
  <c r="F13"/>
  <c r="F14"/>
  <c r="F15"/>
  <c r="F16"/>
  <c r="F17"/>
  <c r="F18"/>
  <c r="F19"/>
  <c r="F20"/>
  <c r="F21"/>
  <c r="F22"/>
  <c r="F4"/>
  <c r="F3"/>
  <c r="E5"/>
  <c r="E6"/>
  <c r="E7"/>
  <c r="E8"/>
  <c r="E9"/>
  <c r="E10"/>
  <c r="E11"/>
  <c r="E12"/>
  <c r="E13"/>
  <c r="E14"/>
  <c r="E15"/>
  <c r="E16"/>
  <c r="E17"/>
  <c r="E18"/>
  <c r="E19"/>
  <c r="E20"/>
  <c r="E21"/>
  <c r="E22"/>
  <c r="E4"/>
  <c r="D5"/>
  <c r="D6"/>
  <c r="D7"/>
  <c r="D8"/>
  <c r="D9"/>
  <c r="D10"/>
  <c r="D11"/>
  <c r="D12"/>
  <c r="D13"/>
  <c r="D14"/>
  <c r="D15"/>
  <c r="D16"/>
  <c r="D17"/>
  <c r="D18"/>
  <c r="D19"/>
  <c r="D20"/>
  <c r="D21"/>
  <c r="D22"/>
  <c r="D4"/>
  <c r="D3"/>
  <c r="G5" i="7"/>
  <c r="G6"/>
  <c r="G7"/>
  <c r="G8"/>
  <c r="G9"/>
  <c r="G10"/>
  <c r="G11"/>
  <c r="G12"/>
  <c r="G13"/>
  <c r="G14"/>
  <c r="G15"/>
  <c r="G16"/>
  <c r="G17"/>
  <c r="G18"/>
  <c r="G19"/>
  <c r="G20"/>
  <c r="G21"/>
  <c r="G22"/>
  <c r="G23"/>
  <c r="G4"/>
  <c r="G3" i="6"/>
  <c r="G3" i="7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4"/>
  <c r="F3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4"/>
  <c r="E3" i="6"/>
  <c r="E3" i="7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4"/>
  <c r="D3"/>
  <c r="G96" i="6"/>
  <c r="G97"/>
  <c r="G98"/>
  <c r="G99"/>
  <c r="G100"/>
  <c r="G101"/>
  <c r="G102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4"/>
  <c r="F101"/>
  <c r="F102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68"/>
  <c r="F69"/>
  <c r="F70"/>
  <c r="F71"/>
  <c r="F72"/>
  <c r="F73"/>
  <c r="F74"/>
  <c r="F75"/>
  <c r="F76"/>
  <c r="F77"/>
  <c r="F78"/>
  <c r="F60"/>
  <c r="F61"/>
  <c r="F62"/>
  <c r="F63"/>
  <c r="F64"/>
  <c r="F65"/>
  <c r="F66"/>
  <c r="F67"/>
  <c r="F43"/>
  <c r="F44"/>
  <c r="F45"/>
  <c r="F46"/>
  <c r="F47"/>
  <c r="F48"/>
  <c r="F49"/>
  <c r="F50"/>
  <c r="F51"/>
  <c r="F52"/>
  <c r="F53"/>
  <c r="F54"/>
  <c r="F55"/>
  <c r="F56"/>
  <c r="F57"/>
  <c r="F58"/>
  <c r="F59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5"/>
  <c r="F6"/>
  <c r="F7"/>
  <c r="F8"/>
  <c r="F9"/>
  <c r="F10"/>
  <c r="F11"/>
  <c r="F12"/>
  <c r="F13"/>
  <c r="F14"/>
  <c r="F15"/>
  <c r="F16"/>
  <c r="F17"/>
  <c r="F18"/>
  <c r="F4"/>
  <c r="F3"/>
  <c r="E99"/>
  <c r="E91"/>
  <c r="E92"/>
  <c r="E93"/>
  <c r="E94"/>
  <c r="E95"/>
  <c r="E96"/>
  <c r="E97"/>
  <c r="E98"/>
  <c r="E100"/>
  <c r="E101"/>
  <c r="E102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54"/>
  <c r="E55"/>
  <c r="E56"/>
  <c r="E57"/>
  <c r="E58"/>
  <c r="E59"/>
  <c r="E60"/>
  <c r="E61"/>
  <c r="E62"/>
  <c r="E63"/>
  <c r="E64"/>
  <c r="E65"/>
  <c r="E66"/>
  <c r="E67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25"/>
  <c r="E20"/>
  <c r="E15"/>
  <c r="E27"/>
  <c r="E28"/>
  <c r="E29"/>
  <c r="E30"/>
  <c r="E31"/>
  <c r="E32"/>
  <c r="E33"/>
  <c r="E34"/>
  <c r="E5"/>
  <c r="E6"/>
  <c r="E7"/>
  <c r="E8"/>
  <c r="E9"/>
  <c r="E10"/>
  <c r="E11"/>
  <c r="E12"/>
  <c r="E13"/>
  <c r="E14"/>
  <c r="E16"/>
  <c r="E17"/>
  <c r="E18"/>
  <c r="E19"/>
  <c r="E21"/>
  <c r="E22"/>
  <c r="E23"/>
  <c r="E24"/>
  <c r="E26"/>
  <c r="E4"/>
  <c r="D101"/>
  <c r="D102"/>
  <c r="D95"/>
  <c r="D96"/>
  <c r="D97"/>
  <c r="D98"/>
  <c r="D99"/>
  <c r="D100"/>
  <c r="D82"/>
  <c r="D83"/>
  <c r="D84"/>
  <c r="D85"/>
  <c r="D86"/>
  <c r="D87"/>
  <c r="D88"/>
  <c r="D89"/>
  <c r="D90"/>
  <c r="D91"/>
  <c r="D92"/>
  <c r="D93"/>
  <c r="D94"/>
  <c r="D76"/>
  <c r="D77"/>
  <c r="D78"/>
  <c r="D79"/>
  <c r="D80"/>
  <c r="D81"/>
  <c r="D64"/>
  <c r="D65"/>
  <c r="D66"/>
  <c r="D67"/>
  <c r="D68"/>
  <c r="D69"/>
  <c r="D70"/>
  <c r="D71"/>
  <c r="D72"/>
  <c r="D73"/>
  <c r="D74"/>
  <c r="D7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4"/>
  <c r="D3"/>
  <c r="G5" i="5"/>
  <c r="G6"/>
  <c r="G7"/>
  <c r="G8"/>
  <c r="G9"/>
  <c r="G10"/>
  <c r="G11"/>
  <c r="G12"/>
  <c r="G4"/>
  <c r="G3"/>
  <c r="F5"/>
  <c r="F6"/>
  <c r="F7"/>
  <c r="F8"/>
  <c r="F9"/>
  <c r="F10"/>
  <c r="F11"/>
  <c r="F12"/>
  <c r="F4"/>
  <c r="F3"/>
  <c r="E5"/>
  <c r="E6"/>
  <c r="E7"/>
  <c r="E8"/>
  <c r="E9"/>
  <c r="E10"/>
  <c r="E11"/>
  <c r="E12"/>
  <c r="E4"/>
  <c r="E3"/>
  <c r="D5"/>
  <c r="D6"/>
  <c r="D7"/>
  <c r="D8"/>
  <c r="D9"/>
  <c r="D10"/>
  <c r="D11"/>
  <c r="D12"/>
  <c r="D4"/>
  <c r="D3"/>
  <c r="G23" i="4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5"/>
  <c r="G6"/>
  <c r="G7"/>
  <c r="G8"/>
  <c r="G9"/>
  <c r="G10"/>
  <c r="G11"/>
  <c r="G12"/>
  <c r="G13"/>
  <c r="G14"/>
  <c r="G15"/>
  <c r="G16"/>
  <c r="G17"/>
  <c r="G18"/>
  <c r="G19"/>
  <c r="G20"/>
  <c r="G21"/>
  <c r="G22"/>
  <c r="G4"/>
  <c r="G3"/>
  <c r="F40"/>
  <c r="F41"/>
  <c r="F42"/>
  <c r="F27"/>
  <c r="F28"/>
  <c r="F29"/>
  <c r="F30"/>
  <c r="F31"/>
  <c r="F32"/>
  <c r="F33"/>
  <c r="F34"/>
  <c r="F35"/>
  <c r="F36"/>
  <c r="F37"/>
  <c r="F38"/>
  <c r="F39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4"/>
  <c r="F3"/>
  <c r="E29"/>
  <c r="E30"/>
  <c r="E31"/>
  <c r="E32"/>
  <c r="E33"/>
  <c r="E34"/>
  <c r="E35"/>
  <c r="E36"/>
  <c r="E37"/>
  <c r="E38"/>
  <c r="E39"/>
  <c r="E40"/>
  <c r="E41"/>
  <c r="E42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3"/>
  <c r="E4"/>
  <c r="D34"/>
  <c r="D35"/>
  <c r="D36"/>
  <c r="D37"/>
  <c r="D38"/>
  <c r="D39"/>
  <c r="D40"/>
  <c r="D41"/>
  <c r="D42"/>
  <c r="D23"/>
  <c r="D24"/>
  <c r="D25"/>
  <c r="D26"/>
  <c r="D27"/>
  <c r="D28"/>
  <c r="D29"/>
  <c r="D30"/>
  <c r="D31"/>
  <c r="D32"/>
  <c r="D33"/>
  <c r="D5"/>
  <c r="D6"/>
  <c r="D7"/>
  <c r="D8"/>
  <c r="D9"/>
  <c r="D10"/>
  <c r="D11"/>
  <c r="D12"/>
  <c r="D13"/>
  <c r="D14"/>
  <c r="D15"/>
  <c r="D16"/>
  <c r="D17"/>
  <c r="D18"/>
  <c r="D19"/>
  <c r="D20"/>
  <c r="D21"/>
  <c r="D22"/>
  <c r="D4"/>
  <c r="D3"/>
  <c r="D12" i="3"/>
  <c r="E10"/>
  <c r="E4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54"/>
  <c r="G55"/>
  <c r="G56"/>
  <c r="G57"/>
  <c r="G58"/>
  <c r="G59"/>
  <c r="G60"/>
  <c r="G61"/>
  <c r="G62"/>
  <c r="G43"/>
  <c r="G44"/>
  <c r="G45"/>
  <c r="G46"/>
  <c r="G47"/>
  <c r="G48"/>
  <c r="G49"/>
  <c r="G50"/>
  <c r="G51"/>
  <c r="G52"/>
  <c r="G53"/>
  <c r="G33"/>
  <c r="G34"/>
  <c r="G35"/>
  <c r="G36"/>
  <c r="G37"/>
  <c r="G38"/>
  <c r="G39"/>
  <c r="G40"/>
  <c r="G41"/>
  <c r="G42"/>
  <c r="G21"/>
  <c r="G22"/>
  <c r="G23"/>
  <c r="G24"/>
  <c r="G25"/>
  <c r="G26"/>
  <c r="G27"/>
  <c r="G28"/>
  <c r="G29"/>
  <c r="G30"/>
  <c r="G31"/>
  <c r="G32"/>
  <c r="G5"/>
  <c r="G6"/>
  <c r="G7"/>
  <c r="G8"/>
  <c r="G9"/>
  <c r="G10"/>
  <c r="G11"/>
  <c r="G12"/>
  <c r="G13"/>
  <c r="G14"/>
  <c r="G15"/>
  <c r="G16"/>
  <c r="G17"/>
  <c r="G18"/>
  <c r="G19"/>
  <c r="G20"/>
  <c r="G4"/>
  <c r="G3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5"/>
  <c r="F6"/>
  <c r="F7"/>
  <c r="F8"/>
  <c r="F9"/>
  <c r="F10"/>
  <c r="F11"/>
  <c r="F12"/>
  <c r="F13"/>
  <c r="F14"/>
  <c r="F15"/>
  <c r="F16"/>
  <c r="F17"/>
  <c r="F4"/>
  <c r="F3"/>
  <c r="E88"/>
  <c r="E89"/>
  <c r="E90"/>
  <c r="E91"/>
  <c r="E92"/>
  <c r="E93"/>
  <c r="E94"/>
  <c r="E95"/>
  <c r="E96"/>
  <c r="E97"/>
  <c r="E98"/>
  <c r="E99"/>
  <c r="E100"/>
  <c r="E101"/>
  <c r="E102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56"/>
  <c r="E57"/>
  <c r="E58"/>
  <c r="E59"/>
  <c r="E60"/>
  <c r="E61"/>
  <c r="E62"/>
  <c r="E63"/>
  <c r="E64"/>
  <c r="E65"/>
  <c r="E66"/>
  <c r="E67"/>
  <c r="E68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22"/>
  <c r="E23"/>
  <c r="E24"/>
  <c r="E25"/>
  <c r="E26"/>
  <c r="E27"/>
  <c r="E28"/>
  <c r="E29"/>
  <c r="E30"/>
  <c r="E31"/>
  <c r="E32"/>
  <c r="E33"/>
  <c r="E5"/>
  <c r="E6"/>
  <c r="E7"/>
  <c r="E8"/>
  <c r="E9"/>
  <c r="E11"/>
  <c r="E12"/>
  <c r="E13"/>
  <c r="E14"/>
  <c r="E15"/>
  <c r="E16"/>
  <c r="E17"/>
  <c r="E18"/>
  <c r="E19"/>
  <c r="E20"/>
  <c r="E21"/>
  <c r="E3"/>
  <c r="D98"/>
  <c r="D99"/>
  <c r="D100"/>
  <c r="D101"/>
  <c r="D102"/>
  <c r="D85"/>
  <c r="D86"/>
  <c r="D87"/>
  <c r="D88"/>
  <c r="D89"/>
  <c r="D90"/>
  <c r="D91"/>
  <c r="D92"/>
  <c r="D93"/>
  <c r="D94"/>
  <c r="D95"/>
  <c r="D96"/>
  <c r="D97"/>
  <c r="D72"/>
  <c r="D73"/>
  <c r="D74"/>
  <c r="D75"/>
  <c r="D76"/>
  <c r="D77"/>
  <c r="D78"/>
  <c r="D79"/>
  <c r="D80"/>
  <c r="D81"/>
  <c r="D82"/>
  <c r="D83"/>
  <c r="D84"/>
  <c r="D65"/>
  <c r="D66"/>
  <c r="D67"/>
  <c r="D68"/>
  <c r="D69"/>
  <c r="D70"/>
  <c r="D71"/>
  <c r="D5"/>
  <c r="D6"/>
  <c r="D7"/>
  <c r="D8"/>
  <c r="D9"/>
  <c r="D10"/>
  <c r="D11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4"/>
  <c r="D3"/>
  <c r="E3" i="2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5"/>
  <c r="G6"/>
  <c r="G7"/>
  <c r="G8"/>
  <c r="G9"/>
  <c r="G10"/>
  <c r="G3"/>
  <c r="G4"/>
  <c r="F41"/>
  <c r="F42"/>
  <c r="F43"/>
  <c r="F44"/>
  <c r="F45"/>
  <c r="F46"/>
  <c r="F47"/>
  <c r="F48"/>
  <c r="F49"/>
  <c r="F50"/>
  <c r="F51"/>
  <c r="F52"/>
  <c r="F28"/>
  <c r="F29"/>
  <c r="F30"/>
  <c r="F31"/>
  <c r="F32"/>
  <c r="F33"/>
  <c r="F34"/>
  <c r="F35"/>
  <c r="F36"/>
  <c r="F37"/>
  <c r="F38"/>
  <c r="F39"/>
  <c r="F40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4"/>
  <c r="E52"/>
  <c r="F3"/>
  <c r="E40"/>
  <c r="E41"/>
  <c r="E42"/>
  <c r="E43"/>
  <c r="E44"/>
  <c r="E45"/>
  <c r="E46"/>
  <c r="E47"/>
  <c r="E48"/>
  <c r="E49"/>
  <c r="E50"/>
  <c r="E51"/>
  <c r="E26"/>
  <c r="E27"/>
  <c r="E28"/>
  <c r="E29"/>
  <c r="E30"/>
  <c r="E31"/>
  <c r="E32"/>
  <c r="E33"/>
  <c r="E34"/>
  <c r="E35"/>
  <c r="E36"/>
  <c r="E37"/>
  <c r="E38"/>
  <c r="E39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4"/>
  <c r="D52"/>
  <c r="D5"/>
  <c r="D4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24"/>
  <c r="D25"/>
  <c r="D26"/>
  <c r="D27"/>
  <c r="D28"/>
  <c r="D29"/>
  <c r="D30"/>
  <c r="D31"/>
  <c r="D32"/>
  <c r="D7"/>
  <c r="D8"/>
  <c r="D9"/>
  <c r="D10"/>
  <c r="D11"/>
  <c r="D12"/>
  <c r="D13"/>
  <c r="D14"/>
  <c r="D15"/>
  <c r="D16"/>
  <c r="D17"/>
  <c r="D18"/>
  <c r="D19"/>
  <c r="D20"/>
  <c r="D21"/>
  <c r="D22"/>
  <c r="D23"/>
  <c r="D6"/>
  <c r="D3"/>
  <c r="D12" i="10"/>
  <c r="F12" s="1"/>
  <c r="D11"/>
  <c r="D10"/>
  <c r="D9"/>
  <c r="D8"/>
  <c r="D7"/>
  <c r="D6"/>
  <c r="D4"/>
  <c r="D5"/>
  <c r="G11"/>
  <c r="F11"/>
  <c r="E11"/>
  <c r="G12"/>
  <c r="E12"/>
  <c r="B12"/>
  <c r="G5"/>
  <c r="G6"/>
  <c r="G7"/>
  <c r="G8"/>
  <c r="G9"/>
  <c r="G10"/>
  <c r="G4"/>
  <c r="G3"/>
  <c r="B11"/>
  <c r="B10"/>
  <c r="B9"/>
  <c r="B8"/>
  <c r="B7"/>
  <c r="B6"/>
  <c r="B5"/>
  <c r="E5"/>
  <c r="E6"/>
  <c r="E7"/>
  <c r="E8"/>
  <c r="E9"/>
  <c r="E10"/>
  <c r="E3"/>
  <c r="E4"/>
  <c r="F6"/>
  <c r="F10"/>
  <c r="F5"/>
  <c r="F8"/>
  <c r="F9"/>
  <c r="F7"/>
  <c r="F4"/>
  <c r="D3"/>
  <c r="F3" s="1"/>
</calcChain>
</file>

<file path=xl/sharedStrings.xml><?xml version="1.0" encoding="utf-8"?>
<sst xmlns="http://schemas.openxmlformats.org/spreadsheetml/2006/main" count="82" uniqueCount="23">
  <si>
    <t>输入(pA)</t>
    <phoneticPr fontId="1" type="noConversion"/>
  </si>
  <si>
    <t>输出(V)</t>
    <phoneticPr fontId="1" type="noConversion"/>
  </si>
  <si>
    <t>序号</t>
    <phoneticPr fontId="1" type="noConversion"/>
  </si>
  <si>
    <t>测试配置:</t>
  </si>
  <si>
    <t>测试配置:</t>
    <phoneticPr fontId="1" type="noConversion"/>
  </si>
  <si>
    <t>输入(nA)</t>
    <phoneticPr fontId="1" type="noConversion"/>
  </si>
  <si>
    <t>测试配置:</t>
    <phoneticPr fontId="1" type="noConversion"/>
  </si>
  <si>
    <t>输入(uA)</t>
    <phoneticPr fontId="1" type="noConversion"/>
  </si>
  <si>
    <t>输入</t>
    <phoneticPr fontId="1" type="noConversion"/>
  </si>
  <si>
    <t>3.官方默认配置</t>
    <phoneticPr fontId="1" type="noConversion"/>
  </si>
  <si>
    <t>实际输出(V)</t>
    <phoneticPr fontId="1" type="noConversion"/>
  </si>
  <si>
    <t>理论输出电压</t>
    <phoneticPr fontId="1" type="noConversion"/>
  </si>
  <si>
    <t>所测输入电流(pA)</t>
    <phoneticPr fontId="1" type="noConversion"/>
  </si>
  <si>
    <t>电流绝对误差（pA）</t>
    <phoneticPr fontId="1" type="noConversion"/>
  </si>
  <si>
    <t>电压绝对误差(V)</t>
    <phoneticPr fontId="1" type="noConversion"/>
  </si>
  <si>
    <t>1.单电源5V供电；2.机械外壳接大地并与板子地隔离；3.测量截距3.162fa</t>
    <phoneticPr fontId="1" type="noConversion"/>
  </si>
  <si>
    <t>所测输入电流(nA)</t>
    <phoneticPr fontId="1" type="noConversion"/>
  </si>
  <si>
    <t>电流绝对误差（nA）</t>
    <phoneticPr fontId="1" type="noConversion"/>
  </si>
  <si>
    <t>所测输入电流(uA)</t>
    <phoneticPr fontId="1" type="noConversion"/>
  </si>
  <si>
    <t>采用3.162fA对数截距测量，5V单电源供电</t>
    <phoneticPr fontId="1" type="noConversion"/>
  </si>
  <si>
    <t>采用3.162fA对数截距测量，5V单电源供电</t>
    <phoneticPr fontId="1" type="noConversion"/>
  </si>
  <si>
    <t>测试配置:采用3.162fA对数截距测量，5V单电源供电</t>
    <phoneticPr fontId="1" type="noConversion"/>
  </si>
  <si>
    <t>测试配置：采用3.162fA对数截距测量，5V单电源供电</t>
    <phoneticPr fontId="1" type="noConversion"/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</si>
</sst>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00_ "/>
    <numFmt numFmtId="178" formatCode="0.000000_ "/>
    <numFmt numFmtId="179" formatCode="0.000_);[Red]\(0.000\)"/>
    <numFmt numFmtId="180" formatCode="0.000000_);[Red]\(0.000000\)"/>
    <numFmt numFmtId="181" formatCode="0.00000000_);[Red]\(0.00000000\)"/>
  </numFmts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80" fontId="0" fillId="0" borderId="1" xfId="0" applyNumberFormat="1" applyFill="1" applyBorder="1" applyAlignment="1">
      <alignment horizontal="center" vertical="center"/>
    </xf>
    <xf numFmtId="180" fontId="0" fillId="0" borderId="0" xfId="0" applyNumberFormat="1" applyAlignment="1">
      <alignment horizontal="left" vertical="center"/>
    </xf>
    <xf numFmtId="180" fontId="0" fillId="0" borderId="1" xfId="0" applyNumberFormat="1" applyBorder="1" applyAlignment="1">
      <alignment horizontal="center" vertical="center"/>
    </xf>
    <xf numFmtId="180" fontId="0" fillId="0" borderId="0" xfId="0" applyNumberFormat="1">
      <alignment vertical="center"/>
    </xf>
    <xf numFmtId="179" fontId="0" fillId="0" borderId="0" xfId="0" applyNumberFormat="1" applyAlignment="1">
      <alignment horizontal="left" vertical="center"/>
    </xf>
    <xf numFmtId="179" fontId="0" fillId="0" borderId="0" xfId="0" applyNumberFormat="1">
      <alignment vertical="center"/>
    </xf>
    <xf numFmtId="180" fontId="0" fillId="0" borderId="3" xfId="0" applyNumberFormat="1" applyBorder="1" applyAlignment="1">
      <alignment horizontal="center" vertical="center"/>
    </xf>
    <xf numFmtId="179" fontId="0" fillId="2" borderId="1" xfId="0" applyNumberForma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DDDD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zh-CN" sz="1800" b="1" i="0" baseline="0"/>
              <a:t>输入</a:t>
            </a:r>
            <a:r>
              <a:rPr lang="en-US" sz="1800" b="1" i="0" baseline="0"/>
              <a:t>1-50pA</a:t>
            </a:r>
            <a:r>
              <a:rPr lang="zh-CN" sz="1800" b="1" i="0" baseline="0"/>
              <a:t>测试</a:t>
            </a:r>
            <a:endParaRPr lang="zh-CN" sz="1200"/>
          </a:p>
        </c:rich>
      </c:tx>
      <c:layout/>
    </c:title>
    <c:plotArea>
      <c:layout>
        <c:manualLayout>
          <c:layoutTarget val="inner"/>
          <c:xMode val="edge"/>
          <c:yMode val="edge"/>
          <c:x val="6.8462040375794148E-2"/>
          <c:y val="0.13583924960199659"/>
          <c:w val="0.89665631515686706"/>
          <c:h val="0.7471244782926730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yVal>
            <c:numRef>
              <c:f>'6.20测试2'!$C$3:$C$102</c:f>
              <c:numCache>
                <c:formatCode>General</c:formatCode>
                <c:ptCount val="100"/>
                <c:pt idx="0">
                  <c:v>0.42</c:v>
                </c:pt>
                <c:pt idx="1">
                  <c:v>0.46200000000000002</c:v>
                </c:pt>
                <c:pt idx="2">
                  <c:v>0.504</c:v>
                </c:pt>
                <c:pt idx="3">
                  <c:v>0.53300000000000003</c:v>
                </c:pt>
                <c:pt idx="4">
                  <c:v>0.55100000000000005</c:v>
                </c:pt>
                <c:pt idx="5">
                  <c:v>0.56699999999999995</c:v>
                </c:pt>
                <c:pt idx="6">
                  <c:v>0.57899999999999996</c:v>
                </c:pt>
                <c:pt idx="7">
                  <c:v>0.59</c:v>
                </c:pt>
                <c:pt idx="8">
                  <c:v>0.6</c:v>
                </c:pt>
                <c:pt idx="9">
                  <c:v>0.55500000000000005</c:v>
                </c:pt>
                <c:pt idx="10">
                  <c:v>0.56299999999999994</c:v>
                </c:pt>
                <c:pt idx="11">
                  <c:v>0.56799999999999995</c:v>
                </c:pt>
                <c:pt idx="12">
                  <c:v>0.57199999999999995</c:v>
                </c:pt>
                <c:pt idx="13">
                  <c:v>0.57599999999999996</c:v>
                </c:pt>
                <c:pt idx="14">
                  <c:v>0.58099999999999996</c:v>
                </c:pt>
                <c:pt idx="15">
                  <c:v>0.58499999999999996</c:v>
                </c:pt>
                <c:pt idx="16">
                  <c:v>0.59099999999999997</c:v>
                </c:pt>
                <c:pt idx="17">
                  <c:v>0.59499999999999997</c:v>
                </c:pt>
                <c:pt idx="18">
                  <c:v>0.6</c:v>
                </c:pt>
                <c:pt idx="19">
                  <c:v>0.60499999999999998</c:v>
                </c:pt>
                <c:pt idx="20">
                  <c:v>0.61199999999999999</c:v>
                </c:pt>
                <c:pt idx="21">
                  <c:v>0.62</c:v>
                </c:pt>
                <c:pt idx="22">
                  <c:v>0.625</c:v>
                </c:pt>
                <c:pt idx="23">
                  <c:v>0.63300000000000001</c:v>
                </c:pt>
                <c:pt idx="24">
                  <c:v>0.64100000000000001</c:v>
                </c:pt>
                <c:pt idx="25">
                  <c:v>0.65100000000000002</c:v>
                </c:pt>
                <c:pt idx="26">
                  <c:v>0.66100000000000003</c:v>
                </c:pt>
                <c:pt idx="27">
                  <c:v>0.67100000000000004</c:v>
                </c:pt>
                <c:pt idx="28">
                  <c:v>0.68100000000000005</c:v>
                </c:pt>
                <c:pt idx="29">
                  <c:v>0.68799999999999994</c:v>
                </c:pt>
                <c:pt idx="30">
                  <c:v>0.69499999999999995</c:v>
                </c:pt>
                <c:pt idx="31">
                  <c:v>0.70099999999999996</c:v>
                </c:pt>
                <c:pt idx="32">
                  <c:v>0.70599999999999996</c:v>
                </c:pt>
                <c:pt idx="33">
                  <c:v>0.71099999999999997</c:v>
                </c:pt>
                <c:pt idx="34">
                  <c:v>0.71499999999999997</c:v>
                </c:pt>
                <c:pt idx="35">
                  <c:v>0.71899999999999997</c:v>
                </c:pt>
                <c:pt idx="36">
                  <c:v>0.72099999999999997</c:v>
                </c:pt>
                <c:pt idx="37">
                  <c:v>0.72399999999999998</c:v>
                </c:pt>
                <c:pt idx="38">
                  <c:v>0.72699999999999998</c:v>
                </c:pt>
                <c:pt idx="39">
                  <c:v>0.72899999999999998</c:v>
                </c:pt>
                <c:pt idx="40">
                  <c:v>0.73199999999999998</c:v>
                </c:pt>
                <c:pt idx="41">
                  <c:v>0.73299999999999998</c:v>
                </c:pt>
                <c:pt idx="42">
                  <c:v>0.73399999999999999</c:v>
                </c:pt>
                <c:pt idx="43">
                  <c:v>0.73599999999999999</c:v>
                </c:pt>
                <c:pt idx="44">
                  <c:v>0.73799999999999999</c:v>
                </c:pt>
                <c:pt idx="45">
                  <c:v>0.74</c:v>
                </c:pt>
                <c:pt idx="46">
                  <c:v>0.74199999999999999</c:v>
                </c:pt>
                <c:pt idx="47">
                  <c:v>0.74299999999999999</c:v>
                </c:pt>
                <c:pt idx="48">
                  <c:v>0.74399999999999999</c:v>
                </c:pt>
                <c:pt idx="49">
                  <c:v>0.745</c:v>
                </c:pt>
                <c:pt idx="50">
                  <c:v>0.747</c:v>
                </c:pt>
                <c:pt idx="51">
                  <c:v>0.748</c:v>
                </c:pt>
                <c:pt idx="52">
                  <c:v>0.75</c:v>
                </c:pt>
                <c:pt idx="53">
                  <c:v>0.751</c:v>
                </c:pt>
                <c:pt idx="54">
                  <c:v>0.752</c:v>
                </c:pt>
                <c:pt idx="55">
                  <c:v>0.753</c:v>
                </c:pt>
                <c:pt idx="56">
                  <c:v>0.754</c:v>
                </c:pt>
                <c:pt idx="57">
                  <c:v>0.755</c:v>
                </c:pt>
                <c:pt idx="58">
                  <c:v>0.75600000000000001</c:v>
                </c:pt>
                <c:pt idx="59">
                  <c:v>0.75800000000000001</c:v>
                </c:pt>
                <c:pt idx="60">
                  <c:v>0.75900000000000001</c:v>
                </c:pt>
                <c:pt idx="61">
                  <c:v>0.76</c:v>
                </c:pt>
                <c:pt idx="62">
                  <c:v>0.76100000000000001</c:v>
                </c:pt>
                <c:pt idx="63">
                  <c:v>0.76200000000000001</c:v>
                </c:pt>
                <c:pt idx="64">
                  <c:v>0.76300000000000001</c:v>
                </c:pt>
                <c:pt idx="65">
                  <c:v>0.76300000000000001</c:v>
                </c:pt>
                <c:pt idx="66">
                  <c:v>0.76500000000000001</c:v>
                </c:pt>
                <c:pt idx="67">
                  <c:v>0.76500000000000001</c:v>
                </c:pt>
                <c:pt idx="68">
                  <c:v>0.76600000000000001</c:v>
                </c:pt>
                <c:pt idx="69">
                  <c:v>0.76700000000000002</c:v>
                </c:pt>
                <c:pt idx="70">
                  <c:v>0.76600000000000001</c:v>
                </c:pt>
                <c:pt idx="71">
                  <c:v>0.76800000000000002</c:v>
                </c:pt>
                <c:pt idx="72">
                  <c:v>0.76900000000000002</c:v>
                </c:pt>
                <c:pt idx="73">
                  <c:v>0.76900000000000002</c:v>
                </c:pt>
                <c:pt idx="74">
                  <c:v>0.77</c:v>
                </c:pt>
                <c:pt idx="75">
                  <c:v>0.77100000000000002</c:v>
                </c:pt>
                <c:pt idx="76">
                  <c:v>0.77200000000000002</c:v>
                </c:pt>
                <c:pt idx="77">
                  <c:v>0.77300000000000002</c:v>
                </c:pt>
                <c:pt idx="78">
                  <c:v>0.77500000000000002</c:v>
                </c:pt>
                <c:pt idx="79">
                  <c:v>0.77600000000000002</c:v>
                </c:pt>
                <c:pt idx="80">
                  <c:v>0.77600000000000002</c:v>
                </c:pt>
                <c:pt idx="81">
                  <c:v>0.77800000000000002</c:v>
                </c:pt>
                <c:pt idx="82">
                  <c:v>0.77800000000000002</c:v>
                </c:pt>
                <c:pt idx="83">
                  <c:v>0.77700000000000002</c:v>
                </c:pt>
                <c:pt idx="84">
                  <c:v>0.77900000000000003</c:v>
                </c:pt>
                <c:pt idx="85">
                  <c:v>0.78</c:v>
                </c:pt>
                <c:pt idx="86">
                  <c:v>0.77900000000000003</c:v>
                </c:pt>
                <c:pt idx="87">
                  <c:v>0.77600000000000002</c:v>
                </c:pt>
                <c:pt idx="88">
                  <c:v>0.77400000000000002</c:v>
                </c:pt>
                <c:pt idx="89">
                  <c:v>0.77900000000000003</c:v>
                </c:pt>
                <c:pt idx="90">
                  <c:v>0.78200000000000003</c:v>
                </c:pt>
                <c:pt idx="91">
                  <c:v>0.78400000000000003</c:v>
                </c:pt>
                <c:pt idx="92">
                  <c:v>0.78500000000000003</c:v>
                </c:pt>
                <c:pt idx="93">
                  <c:v>0.78600000000000003</c:v>
                </c:pt>
                <c:pt idx="94">
                  <c:v>0.78700000000000003</c:v>
                </c:pt>
                <c:pt idx="95">
                  <c:v>0.78600000000000003</c:v>
                </c:pt>
                <c:pt idx="96">
                  <c:v>0.78600000000000003</c:v>
                </c:pt>
                <c:pt idx="97">
                  <c:v>0.78900000000000003</c:v>
                </c:pt>
                <c:pt idx="98">
                  <c:v>0.78700000000000003</c:v>
                </c:pt>
                <c:pt idx="99">
                  <c:v>0.78900000000000003</c:v>
                </c:pt>
              </c:numCache>
            </c:numRef>
          </c:yVal>
        </c:ser>
        <c:axId val="122519552"/>
        <c:axId val="122521472"/>
      </c:scatterChart>
      <c:valAx>
        <c:axId val="1225195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每格点</a:t>
                </a:r>
                <a:r>
                  <a:rPr lang="en-US" altLang="zh-CN"/>
                  <a:t>10pA</a:t>
                </a:r>
                <a:endParaRPr lang="zh-CN" altLang="en-US"/>
              </a:p>
            </c:rich>
          </c:tx>
          <c:layout/>
        </c:title>
        <c:tickLblPos val="nextTo"/>
        <c:crossAx val="122521472"/>
        <c:crosses val="autoZero"/>
        <c:crossBetween val="midCat"/>
      </c:valAx>
      <c:valAx>
        <c:axId val="122521472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 b="1" i="0" baseline="0"/>
                  <a:t>V</a:t>
                </a:r>
                <a:endParaRPr lang="zh-CN" sz="1200"/>
              </a:p>
            </c:rich>
          </c:tx>
          <c:layout/>
        </c:title>
        <c:numFmt formatCode="General" sourceLinked="1"/>
        <c:tickLblPos val="nextTo"/>
        <c:crossAx val="12251955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204107</xdr:colOff>
      <xdr:row>1</xdr:row>
      <xdr:rowOff>108857</xdr:rowOff>
    </xdr:from>
    <xdr:to>
      <xdr:col>24</xdr:col>
      <xdr:colOff>322489</xdr:colOff>
      <xdr:row>29</xdr:row>
      <xdr:rowOff>63953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2"/>
  <sheetViews>
    <sheetView topLeftCell="A10" workbookViewId="0">
      <selection activeCell="J18" sqref="J18"/>
    </sheetView>
  </sheetViews>
  <sheetFormatPr defaultRowHeight="13.5"/>
  <cols>
    <col min="1" max="3" width="9" style="1"/>
    <col min="4" max="4" width="24.5" style="16" customWidth="1"/>
    <col min="5" max="5" width="23.625" style="19" customWidth="1"/>
    <col min="6" max="6" width="23.625" customWidth="1"/>
    <col min="7" max="7" width="23.625" style="20" customWidth="1"/>
  </cols>
  <sheetData>
    <row r="1" spans="1:9">
      <c r="A1" s="3" t="s">
        <v>4</v>
      </c>
      <c r="B1" s="26" t="s">
        <v>15</v>
      </c>
      <c r="C1" s="26"/>
      <c r="D1" s="26"/>
      <c r="E1" s="26"/>
      <c r="F1" s="26"/>
      <c r="G1" s="26"/>
      <c r="H1" s="26"/>
      <c r="I1" s="2"/>
    </row>
    <row r="2" spans="1:9">
      <c r="A2" s="3" t="s">
        <v>2</v>
      </c>
      <c r="B2" s="3" t="s">
        <v>0</v>
      </c>
      <c r="C2" s="3" t="s">
        <v>1</v>
      </c>
      <c r="D2" s="15" t="s">
        <v>11</v>
      </c>
      <c r="E2" s="12" t="s">
        <v>12</v>
      </c>
      <c r="F2" s="9" t="s">
        <v>14</v>
      </c>
      <c r="G2" s="22" t="s">
        <v>13</v>
      </c>
    </row>
    <row r="3" spans="1:9">
      <c r="A3" s="3">
        <v>1</v>
      </c>
      <c r="B3" s="3">
        <v>1</v>
      </c>
      <c r="C3" s="3">
        <v>0.28749999999999998</v>
      </c>
      <c r="D3" s="17">
        <f>LOG10((1/3.162)*10^3*B3)*0.2</f>
        <v>0.50000762688076195</v>
      </c>
      <c r="E3" s="12">
        <f>(3.162*POWER(10,5*C3))/1000</f>
        <v>8.6588828835439141E-2</v>
      </c>
      <c r="F3" s="17">
        <f>D3-C3</f>
        <v>0.21250762688076197</v>
      </c>
      <c r="G3" s="22">
        <f>B3-E3</f>
        <v>0.91341117116456083</v>
      </c>
    </row>
    <row r="4" spans="1:9">
      <c r="A4" s="3">
        <v>2</v>
      </c>
      <c r="B4" s="3">
        <v>2</v>
      </c>
      <c r="C4" s="3">
        <v>0.30430000000000001</v>
      </c>
      <c r="D4" s="17">
        <f>LOG10((1/3.162)*10^3*B4)*0.2</f>
        <v>0.56021362601355829</v>
      </c>
      <c r="E4" s="12">
        <f>(3.162*POWER(10,5*C4))/1000</f>
        <v>0.10506591948374217</v>
      </c>
      <c r="F4" s="17">
        <f>D4-C4</f>
        <v>0.25591362601355827</v>
      </c>
      <c r="G4" s="22">
        <f>B4-E4</f>
        <v>1.8949340805162578</v>
      </c>
    </row>
    <row r="5" spans="1:9">
      <c r="A5" s="3">
        <v>3</v>
      </c>
      <c r="B5" s="3">
        <v>3</v>
      </c>
      <c r="C5" s="3">
        <v>0.50519999999999998</v>
      </c>
      <c r="D5" s="17">
        <f>LOG10((1/3.162)*10^3*B5)*0.2</f>
        <v>0.59543187782469453</v>
      </c>
      <c r="E5" s="12">
        <f t="shared" ref="E5:E25" si="0">(3.162*POWER(10,5*C5))/1000</f>
        <v>1.0616023362362224</v>
      </c>
      <c r="F5" s="17">
        <f t="shared" ref="F5:F27" si="1">D5-C5</f>
        <v>9.0231877824694551E-2</v>
      </c>
      <c r="G5" s="22">
        <f t="shared" ref="G5:G28" si="2">B5-E5</f>
        <v>1.9383976637637776</v>
      </c>
    </row>
    <row r="6" spans="1:9">
      <c r="A6" s="3">
        <v>4</v>
      </c>
      <c r="B6" s="3">
        <v>4</v>
      </c>
      <c r="C6" s="3">
        <v>0.5393</v>
      </c>
      <c r="D6" s="17">
        <f>LOG10((1/3.162)*10^3*B6)*0.2</f>
        <v>0.62041962514635451</v>
      </c>
      <c r="E6" s="12">
        <f t="shared" si="0"/>
        <v>1.5720337497192183</v>
      </c>
      <c r="F6" s="17">
        <f t="shared" si="1"/>
        <v>8.1119625146354513E-2</v>
      </c>
      <c r="G6" s="22">
        <f t="shared" si="2"/>
        <v>2.4279662502807815</v>
      </c>
    </row>
    <row r="7" spans="1:9">
      <c r="A7" s="3">
        <v>5</v>
      </c>
      <c r="B7" s="3">
        <v>5</v>
      </c>
      <c r="C7" s="3">
        <v>0.56079999999999997</v>
      </c>
      <c r="D7" s="17">
        <f t="shared" ref="D7:D23" si="3">LOG10((1/3.162)*10^3*B7)*0.2</f>
        <v>0.63980162774796578</v>
      </c>
      <c r="E7" s="12">
        <f t="shared" si="0"/>
        <v>2.0135474371108297</v>
      </c>
      <c r="F7" s="17">
        <f t="shared" si="1"/>
        <v>7.9001627747965819E-2</v>
      </c>
      <c r="G7" s="22">
        <f t="shared" si="2"/>
        <v>2.9864525628891703</v>
      </c>
    </row>
    <row r="8" spans="1:9">
      <c r="A8" s="3">
        <v>6</v>
      </c>
      <c r="B8" s="3">
        <v>6</v>
      </c>
      <c r="C8" s="3">
        <v>0.57709999999999995</v>
      </c>
      <c r="D8" s="17">
        <f t="shared" si="3"/>
        <v>0.65563787695749076</v>
      </c>
      <c r="E8" s="12">
        <f t="shared" si="0"/>
        <v>2.4291921308578401</v>
      </c>
      <c r="F8" s="17">
        <f t="shared" si="1"/>
        <v>7.8537876957490815E-2</v>
      </c>
      <c r="G8" s="22">
        <f t="shared" si="2"/>
        <v>3.5708078691421599</v>
      </c>
    </row>
    <row r="9" spans="1:9">
      <c r="A9" s="3">
        <v>7</v>
      </c>
      <c r="B9" s="3">
        <v>7</v>
      </c>
      <c r="C9" s="3">
        <v>0.59050000000000002</v>
      </c>
      <c r="D9" s="17">
        <f t="shared" si="3"/>
        <v>0.66902723488361338</v>
      </c>
      <c r="E9" s="12">
        <f t="shared" si="0"/>
        <v>2.8344047399737446</v>
      </c>
      <c r="F9" s="17">
        <f t="shared" si="1"/>
        <v>7.852723488361335E-2</v>
      </c>
      <c r="G9" s="22">
        <f t="shared" si="2"/>
        <v>4.1655952600262554</v>
      </c>
    </row>
    <row r="10" spans="1:9">
      <c r="A10" s="3">
        <v>8</v>
      </c>
      <c r="B10" s="3">
        <v>8</v>
      </c>
      <c r="C10" s="3">
        <v>0.60209999999999997</v>
      </c>
      <c r="D10" s="17">
        <f t="shared" si="3"/>
        <v>0.68062562427915074</v>
      </c>
      <c r="E10" s="12">
        <f t="shared" si="0"/>
        <v>3.2393797693414284</v>
      </c>
      <c r="F10" s="17">
        <f t="shared" si="1"/>
        <v>7.8525624279150774E-2</v>
      </c>
      <c r="G10" s="22">
        <f t="shared" si="2"/>
        <v>4.7606202306585716</v>
      </c>
    </row>
    <row r="11" spans="1:9">
      <c r="A11" s="3">
        <v>9</v>
      </c>
      <c r="B11" s="3">
        <v>9</v>
      </c>
      <c r="C11" s="3">
        <v>0.61219999999999997</v>
      </c>
      <c r="D11" s="17">
        <f t="shared" si="3"/>
        <v>0.69085612876862701</v>
      </c>
      <c r="E11" s="12">
        <f t="shared" si="0"/>
        <v>3.6388308298423087</v>
      </c>
      <c r="F11" s="17">
        <f t="shared" si="1"/>
        <v>7.8656128768627043E-2</v>
      </c>
      <c r="G11" s="22">
        <f t="shared" si="2"/>
        <v>5.3611691701576909</v>
      </c>
    </row>
    <row r="12" spans="1:9">
      <c r="A12" s="3">
        <v>10</v>
      </c>
      <c r="B12" s="3">
        <v>10</v>
      </c>
      <c r="C12" s="3">
        <v>0.62139999999999995</v>
      </c>
      <c r="D12" s="17">
        <f t="shared" si="3"/>
        <v>0.70000762688076201</v>
      </c>
      <c r="E12" s="12">
        <f t="shared" si="0"/>
        <v>4.0454036837460938</v>
      </c>
      <c r="F12" s="17">
        <f t="shared" si="1"/>
        <v>7.860762688076206E-2</v>
      </c>
      <c r="G12" s="22">
        <f t="shared" si="2"/>
        <v>5.9545963162539062</v>
      </c>
    </row>
    <row r="13" spans="1:9">
      <c r="A13" s="3">
        <v>11</v>
      </c>
      <c r="B13" s="3">
        <v>11</v>
      </c>
      <c r="C13" s="3">
        <v>0.41099999999999998</v>
      </c>
      <c r="D13" s="17">
        <f t="shared" si="3"/>
        <v>0.70828616391240695</v>
      </c>
      <c r="E13" s="12">
        <f t="shared" si="0"/>
        <v>0.35889041991558601</v>
      </c>
      <c r="F13" s="17">
        <f t="shared" si="1"/>
        <v>0.29728616391240698</v>
      </c>
      <c r="G13" s="22">
        <f t="shared" si="2"/>
        <v>10.641109580084414</v>
      </c>
    </row>
    <row r="14" spans="1:9">
      <c r="A14" s="3">
        <v>12</v>
      </c>
      <c r="B14" s="3">
        <v>12</v>
      </c>
      <c r="C14" s="3">
        <v>0.41399999999999998</v>
      </c>
      <c r="D14" s="17">
        <f t="shared" si="3"/>
        <v>0.71584387609028699</v>
      </c>
      <c r="E14" s="12">
        <f t="shared" si="0"/>
        <v>0.37150260687187914</v>
      </c>
      <c r="F14" s="17">
        <f t="shared" si="1"/>
        <v>0.30184387609028701</v>
      </c>
      <c r="G14" s="22">
        <f t="shared" si="2"/>
        <v>11.628497393128121</v>
      </c>
    </row>
    <row r="15" spans="1:9">
      <c r="A15" s="3">
        <v>13</v>
      </c>
      <c r="B15" s="3">
        <v>13</v>
      </c>
      <c r="C15" s="3">
        <v>0.42899999999999999</v>
      </c>
      <c r="D15" s="17">
        <f t="shared" si="3"/>
        <v>0.72279629734212936</v>
      </c>
      <c r="E15" s="12">
        <f t="shared" si="0"/>
        <v>0.44153167576588787</v>
      </c>
      <c r="F15" s="17">
        <f t="shared" si="1"/>
        <v>0.29379629734212936</v>
      </c>
      <c r="G15" s="22">
        <f t="shared" si="2"/>
        <v>12.558468324234113</v>
      </c>
    </row>
    <row r="16" spans="1:9">
      <c r="A16" s="3">
        <v>14</v>
      </c>
      <c r="B16" s="3">
        <v>14</v>
      </c>
      <c r="C16" s="3">
        <v>0.435</v>
      </c>
      <c r="D16" s="17">
        <f t="shared" si="3"/>
        <v>0.7292332340164096</v>
      </c>
      <c r="E16" s="12">
        <f t="shared" si="0"/>
        <v>0.47310971445705968</v>
      </c>
      <c r="F16" s="17">
        <f t="shared" si="1"/>
        <v>0.29423323401640961</v>
      </c>
      <c r="G16" s="22">
        <f t="shared" si="2"/>
        <v>13.52689028554294</v>
      </c>
    </row>
    <row r="17" spans="1:7">
      <c r="A17" s="3">
        <v>15</v>
      </c>
      <c r="B17" s="3">
        <v>15</v>
      </c>
      <c r="C17" s="3">
        <v>0.439</v>
      </c>
      <c r="D17" s="17">
        <f t="shared" si="3"/>
        <v>0.73522587869189826</v>
      </c>
      <c r="E17" s="12">
        <f t="shared" si="0"/>
        <v>0.4954066883681969</v>
      </c>
      <c r="F17" s="17">
        <f t="shared" si="1"/>
        <v>0.29622587869189826</v>
      </c>
      <c r="G17" s="22">
        <f t="shared" si="2"/>
        <v>14.504593311631803</v>
      </c>
    </row>
    <row r="18" spans="1:7">
      <c r="A18" s="3">
        <v>16</v>
      </c>
      <c r="B18" s="3">
        <v>16</v>
      </c>
      <c r="C18" s="3">
        <v>0.44400000000000001</v>
      </c>
      <c r="D18" s="17">
        <f t="shared" si="3"/>
        <v>0.74083162341194697</v>
      </c>
      <c r="E18" s="12">
        <f t="shared" si="0"/>
        <v>0.52476138013175722</v>
      </c>
      <c r="F18" s="17">
        <f t="shared" si="1"/>
        <v>0.29683162341194697</v>
      </c>
      <c r="G18" s="22">
        <f t="shared" si="2"/>
        <v>15.475238619868243</v>
      </c>
    </row>
    <row r="19" spans="1:7">
      <c r="A19" s="3">
        <v>17</v>
      </c>
      <c r="B19" s="3">
        <v>17</v>
      </c>
      <c r="C19" s="3">
        <v>0.44800000000000001</v>
      </c>
      <c r="D19" s="17">
        <f t="shared" si="3"/>
        <v>0.74609741115641681</v>
      </c>
      <c r="E19" s="12">
        <f t="shared" si="0"/>
        <v>0.54949262205055294</v>
      </c>
      <c r="F19" s="17">
        <f t="shared" si="1"/>
        <v>0.2980974111564168</v>
      </c>
      <c r="G19" s="22">
        <f t="shared" si="2"/>
        <v>16.450507377949446</v>
      </c>
    </row>
    <row r="20" spans="1:7">
      <c r="A20" s="3">
        <v>18</v>
      </c>
      <c r="B20" s="3">
        <v>18</v>
      </c>
      <c r="C20" s="3">
        <v>0.45100000000000001</v>
      </c>
      <c r="D20" s="17">
        <f t="shared" si="3"/>
        <v>0.75106212790142324</v>
      </c>
      <c r="E20" s="12">
        <f t="shared" si="0"/>
        <v>0.56880298336372304</v>
      </c>
      <c r="F20" s="17">
        <f t="shared" si="1"/>
        <v>0.30006212790142323</v>
      </c>
      <c r="G20" s="22">
        <f t="shared" si="2"/>
        <v>17.431197016636276</v>
      </c>
    </row>
    <row r="21" spans="1:7">
      <c r="A21" s="3">
        <v>19</v>
      </c>
      <c r="B21" s="3">
        <v>19</v>
      </c>
      <c r="C21" s="3">
        <v>0.45500000000000002</v>
      </c>
      <c r="D21" s="17">
        <f t="shared" si="3"/>
        <v>0.75575834707132783</v>
      </c>
      <c r="E21" s="12">
        <f t="shared" si="0"/>
        <v>0.59560984209667511</v>
      </c>
      <c r="F21" s="17">
        <f t="shared" si="1"/>
        <v>0.30075834707132781</v>
      </c>
      <c r="G21" s="22">
        <f t="shared" si="2"/>
        <v>18.404390157903325</v>
      </c>
    </row>
    <row r="22" spans="1:7">
      <c r="A22" s="3">
        <v>20</v>
      </c>
      <c r="B22" s="3">
        <v>20</v>
      </c>
      <c r="C22" s="3">
        <v>0.45700000000000002</v>
      </c>
      <c r="D22" s="17">
        <f t="shared" si="3"/>
        <v>0.76021362601355824</v>
      </c>
      <c r="E22" s="12">
        <f t="shared" si="0"/>
        <v>0.6094833775509747</v>
      </c>
      <c r="F22" s="17">
        <f t="shared" si="1"/>
        <v>0.30321362601355822</v>
      </c>
      <c r="G22" s="22">
        <f t="shared" si="2"/>
        <v>19.390516622449024</v>
      </c>
    </row>
    <row r="23" spans="1:7">
      <c r="A23" s="3">
        <v>21</v>
      </c>
      <c r="B23" s="3">
        <v>21</v>
      </c>
      <c r="C23" s="3">
        <v>0.46100000000000002</v>
      </c>
      <c r="D23" s="17">
        <f t="shared" si="3"/>
        <v>0.76445148582754585</v>
      </c>
      <c r="E23" s="12">
        <f t="shared" si="0"/>
        <v>0.63820744419611031</v>
      </c>
      <c r="F23" s="17">
        <f t="shared" si="1"/>
        <v>0.30345148582754583</v>
      </c>
      <c r="G23" s="22">
        <f t="shared" si="2"/>
        <v>20.361792555803891</v>
      </c>
    </row>
    <row r="24" spans="1:7">
      <c r="A24" s="3">
        <v>22</v>
      </c>
      <c r="B24" s="3">
        <v>22</v>
      </c>
      <c r="C24" s="3">
        <v>0.46500000000000002</v>
      </c>
      <c r="D24" s="17">
        <f>LOG10((1/3.162)*10^3*B24)*0.2</f>
        <v>0.76849216304520329</v>
      </c>
      <c r="E24" s="12">
        <f t="shared" si="0"/>
        <v>0.66828523439634835</v>
      </c>
      <c r="F24" s="17">
        <f t="shared" si="1"/>
        <v>0.30349216304520327</v>
      </c>
      <c r="G24" s="22">
        <f t="shared" si="2"/>
        <v>21.331714765603653</v>
      </c>
    </row>
    <row r="25" spans="1:7">
      <c r="A25" s="3">
        <v>23</v>
      </c>
      <c r="B25" s="3">
        <v>23</v>
      </c>
      <c r="C25" s="3">
        <v>0.47</v>
      </c>
      <c r="D25" s="17">
        <f>LOG10((1/3.162)*10^3*B25)*0.2</f>
        <v>0.7723531940842806</v>
      </c>
      <c r="E25" s="12">
        <f t="shared" si="0"/>
        <v>0.7078836240153088</v>
      </c>
      <c r="F25" s="17">
        <f t="shared" si="1"/>
        <v>0.30235319408428063</v>
      </c>
      <c r="G25" s="22">
        <f t="shared" si="2"/>
        <v>22.292116375984691</v>
      </c>
    </row>
    <row r="26" spans="1:7">
      <c r="A26" s="3">
        <v>24</v>
      </c>
      <c r="B26" s="3">
        <v>24</v>
      </c>
      <c r="C26" s="3">
        <v>0.47499999999999998</v>
      </c>
      <c r="D26" s="17">
        <f t="shared" ref="D26:D32" si="4">LOG10((1/3.162)*10^3*B26)*0.2</f>
        <v>0.77604987522308322</v>
      </c>
      <c r="E26" s="12">
        <f>(3.162*POWER(10,5*C26))/1000</f>
        <v>0.74982836573021572</v>
      </c>
      <c r="F26" s="17">
        <f t="shared" si="1"/>
        <v>0.30104987522308324</v>
      </c>
      <c r="G26" s="22">
        <f t="shared" si="2"/>
        <v>23.250171634269783</v>
      </c>
    </row>
    <row r="27" spans="1:7">
      <c r="A27" s="3">
        <v>25</v>
      </c>
      <c r="B27" s="3">
        <v>25</v>
      </c>
      <c r="C27" s="3">
        <v>0.47799999999999998</v>
      </c>
      <c r="D27" s="17">
        <f t="shared" si="4"/>
        <v>0.77959562861516951</v>
      </c>
      <c r="E27" s="12">
        <f>(3.162*POWER(10,5*C27))/1000</f>
        <v>0.776178959139606</v>
      </c>
      <c r="F27" s="17">
        <f t="shared" si="1"/>
        <v>0.30159562861516953</v>
      </c>
      <c r="G27" s="22">
        <f t="shared" si="2"/>
        <v>24.223821040860393</v>
      </c>
    </row>
    <row r="28" spans="1:7">
      <c r="A28" s="3">
        <v>26</v>
      </c>
      <c r="B28" s="3">
        <v>26</v>
      </c>
      <c r="C28" s="3">
        <v>0.48299999999999998</v>
      </c>
      <c r="D28" s="17">
        <f t="shared" si="4"/>
        <v>0.78300229647492559</v>
      </c>
      <c r="E28" s="12">
        <f t="shared" ref="E28:E39" si="5">(3.162*POWER(10,5*C28))/1000</f>
        <v>0.82217045387285959</v>
      </c>
      <c r="F28" s="17">
        <f>D28-C28</f>
        <v>0.3000022964749256</v>
      </c>
      <c r="G28" s="22">
        <f t="shared" si="2"/>
        <v>25.177829546127139</v>
      </c>
    </row>
    <row r="29" spans="1:7">
      <c r="A29" s="3">
        <v>27</v>
      </c>
      <c r="B29" s="3">
        <v>27</v>
      </c>
      <c r="C29" s="3">
        <v>0.48799999999999999</v>
      </c>
      <c r="D29" s="17">
        <f t="shared" si="4"/>
        <v>0.78628037971255949</v>
      </c>
      <c r="E29" s="12">
        <f t="shared" si="5"/>
        <v>0.87088711599552882</v>
      </c>
      <c r="F29" s="17">
        <f>D29-C29</f>
        <v>0.2982803797125595</v>
      </c>
      <c r="G29" s="22">
        <f>B29-E29</f>
        <v>26.129112884004471</v>
      </c>
    </row>
    <row r="30" spans="1:7">
      <c r="A30" s="3">
        <v>28</v>
      </c>
      <c r="B30" s="3">
        <v>28</v>
      </c>
      <c r="C30" s="3">
        <v>0.49299999999999999</v>
      </c>
      <c r="D30" s="17">
        <f t="shared" si="4"/>
        <v>0.78943923314920583</v>
      </c>
      <c r="E30" s="12">
        <f t="shared" si="5"/>
        <v>0.92249042182716923</v>
      </c>
      <c r="F30" s="17">
        <f t="shared" ref="F30:F40" si="6">D30-C30</f>
        <v>0.29643923314920584</v>
      </c>
      <c r="G30" s="22">
        <f>B30-E30</f>
        <v>27.07750957817283</v>
      </c>
    </row>
    <row r="31" spans="1:7">
      <c r="A31" s="3">
        <v>29</v>
      </c>
      <c r="B31" s="3">
        <v>29</v>
      </c>
      <c r="C31" s="3">
        <v>0.5</v>
      </c>
      <c r="D31" s="17">
        <f t="shared" si="4"/>
        <v>0.79248722646055325</v>
      </c>
      <c r="E31" s="12">
        <f t="shared" si="5"/>
        <v>0.99991219614524252</v>
      </c>
      <c r="F31" s="17">
        <f t="shared" si="6"/>
        <v>0.29248722646055325</v>
      </c>
      <c r="G31" s="22">
        <f t="shared" ref="G31:G52" si="7">B31-E31</f>
        <v>28.000087803854758</v>
      </c>
    </row>
    <row r="32" spans="1:7">
      <c r="A32" s="3">
        <v>30</v>
      </c>
      <c r="B32" s="3">
        <v>30</v>
      </c>
      <c r="C32" s="3">
        <v>0.504</v>
      </c>
      <c r="D32" s="17">
        <f t="shared" si="4"/>
        <v>0.79543187782469449</v>
      </c>
      <c r="E32" s="12">
        <f t="shared" si="5"/>
        <v>1.0470366061279539</v>
      </c>
      <c r="F32" s="17">
        <f t="shared" si="6"/>
        <v>0.29143187782469449</v>
      </c>
      <c r="G32" s="22">
        <f t="shared" si="7"/>
        <v>28.952963393872047</v>
      </c>
    </row>
    <row r="33" spans="1:7">
      <c r="A33" s="3">
        <v>31</v>
      </c>
      <c r="B33" s="3">
        <v>31</v>
      </c>
      <c r="C33" s="3">
        <v>0.50600000000000001</v>
      </c>
      <c r="D33" s="17">
        <f>LOG10((1/3.162)*10^3*B33)*0.2</f>
        <v>0.7982799656476165</v>
      </c>
      <c r="E33" s="12">
        <f t="shared" si="5"/>
        <v>1.0714252217121591</v>
      </c>
      <c r="F33" s="17">
        <f t="shared" si="6"/>
        <v>0.29227996564761649</v>
      </c>
      <c r="G33" s="22">
        <f t="shared" si="7"/>
        <v>29.928574778287842</v>
      </c>
    </row>
    <row r="34" spans="1:7">
      <c r="A34" s="3">
        <v>32</v>
      </c>
      <c r="B34" s="3">
        <v>32</v>
      </c>
      <c r="C34" s="3">
        <v>0.51200000000000001</v>
      </c>
      <c r="D34" s="17">
        <f>LOG10((1/3.162)*10^3*B34)*0.2</f>
        <v>0.80103762254474331</v>
      </c>
      <c r="E34" s="12">
        <f t="shared" si="5"/>
        <v>1.1480528091830611</v>
      </c>
      <c r="F34" s="17">
        <f t="shared" si="6"/>
        <v>0.2890376225447433</v>
      </c>
      <c r="G34" s="22">
        <f t="shared" si="7"/>
        <v>30.85194719081694</v>
      </c>
    </row>
    <row r="35" spans="1:7">
      <c r="A35" s="3">
        <v>33</v>
      </c>
      <c r="B35" s="3">
        <v>33</v>
      </c>
      <c r="C35" s="3">
        <v>0.51500000000000001</v>
      </c>
      <c r="D35" s="17">
        <f t="shared" ref="D35:D51" si="8">LOG10((1/3.162)*10^3*B35)*0.2</f>
        <v>0.80371041485633943</v>
      </c>
      <c r="E35" s="12">
        <f t="shared" si="5"/>
        <v>1.1883978723600617</v>
      </c>
      <c r="F35" s="17">
        <f t="shared" si="6"/>
        <v>0.28871041485633941</v>
      </c>
      <c r="G35" s="22">
        <f t="shared" si="7"/>
        <v>31.811602127639937</v>
      </c>
    </row>
    <row r="36" spans="1:7">
      <c r="A36" s="3">
        <v>34</v>
      </c>
      <c r="B36" s="3">
        <v>34</v>
      </c>
      <c r="C36" s="3">
        <v>0.51700000000000002</v>
      </c>
      <c r="D36" s="17">
        <f t="shared" si="8"/>
        <v>0.80630341028921304</v>
      </c>
      <c r="E36" s="12">
        <f t="shared" si="5"/>
        <v>1.2160792148274082</v>
      </c>
      <c r="F36" s="17">
        <f t="shared" si="6"/>
        <v>0.28930341028921303</v>
      </c>
      <c r="G36" s="22">
        <f t="shared" si="7"/>
        <v>32.78392078517259</v>
      </c>
    </row>
    <row r="37" spans="1:7">
      <c r="A37" s="3">
        <v>35</v>
      </c>
      <c r="B37" s="3">
        <v>35</v>
      </c>
      <c r="C37" s="3">
        <v>0.52</v>
      </c>
      <c r="D37" s="17">
        <f t="shared" si="8"/>
        <v>0.8088212357508171</v>
      </c>
      <c r="E37" s="12">
        <f t="shared" si="5"/>
        <v>1.2588148732901594</v>
      </c>
      <c r="F37" s="17">
        <f t="shared" si="6"/>
        <v>0.28882123575081708</v>
      </c>
      <c r="G37" s="22">
        <f t="shared" si="7"/>
        <v>33.741185126709837</v>
      </c>
    </row>
    <row r="38" spans="1:7">
      <c r="A38" s="3">
        <v>36</v>
      </c>
      <c r="B38" s="3">
        <v>36</v>
      </c>
      <c r="C38" s="3">
        <v>0.52300000000000002</v>
      </c>
      <c r="D38" s="17">
        <f t="shared" si="8"/>
        <v>0.81126812703421958</v>
      </c>
      <c r="E38" s="12">
        <f t="shared" si="5"/>
        <v>1.3030523553857589</v>
      </c>
      <c r="F38" s="17">
        <f t="shared" si="6"/>
        <v>0.28826812703421956</v>
      </c>
      <c r="G38" s="22">
        <f t="shared" si="7"/>
        <v>34.696947644614241</v>
      </c>
    </row>
    <row r="39" spans="1:7">
      <c r="A39" s="3">
        <v>37</v>
      </c>
      <c r="B39" s="3">
        <v>37</v>
      </c>
      <c r="C39" s="3">
        <v>0.52700000000000002</v>
      </c>
      <c r="D39" s="17">
        <f t="shared" si="8"/>
        <v>0.81364797169416103</v>
      </c>
      <c r="E39" s="12">
        <f t="shared" si="5"/>
        <v>1.3644633209293957</v>
      </c>
      <c r="F39" s="17">
        <f t="shared" si="6"/>
        <v>0.28664797169416101</v>
      </c>
      <c r="G39" s="22">
        <f t="shared" si="7"/>
        <v>35.635536679070604</v>
      </c>
    </row>
    <row r="40" spans="1:7">
      <c r="A40" s="3">
        <v>38</v>
      </c>
      <c r="B40" s="3">
        <v>38</v>
      </c>
      <c r="C40" s="3">
        <v>0.53</v>
      </c>
      <c r="D40" s="17">
        <f t="shared" si="8"/>
        <v>0.81596434620412406</v>
      </c>
      <c r="E40" s="12">
        <f>(3.162*POWER(10,5*C40))/1000</f>
        <v>1.4124135183813471</v>
      </c>
      <c r="F40" s="17">
        <f t="shared" si="6"/>
        <v>0.28596434620412403</v>
      </c>
      <c r="G40" s="22">
        <f t="shared" si="7"/>
        <v>36.587586481618651</v>
      </c>
    </row>
    <row r="41" spans="1:7">
      <c r="A41" s="3">
        <v>39</v>
      </c>
      <c r="B41" s="3">
        <v>39</v>
      </c>
      <c r="C41" s="3">
        <v>0.53400000000000003</v>
      </c>
      <c r="D41" s="17">
        <f t="shared" si="8"/>
        <v>0.81822054828606194</v>
      </c>
      <c r="E41" s="12">
        <f>(3.162*POWER(10,5*C41))/1000</f>
        <v>1.4789785167501208</v>
      </c>
      <c r="F41" s="17">
        <f>D41-C41</f>
        <v>0.28422054828606191</v>
      </c>
      <c r="G41" s="22">
        <f t="shared" si="7"/>
        <v>37.521021483249882</v>
      </c>
    </row>
    <row r="42" spans="1:7">
      <c r="A42" s="3">
        <v>40</v>
      </c>
      <c r="B42" s="3">
        <v>40</v>
      </c>
      <c r="C42" s="3">
        <v>0.53600000000000003</v>
      </c>
      <c r="D42" s="17">
        <f t="shared" si="8"/>
        <v>0.82041962514635447</v>
      </c>
      <c r="E42" s="12">
        <f t="shared" ref="E42:E51" si="9">(3.162*POWER(10,5*C42))/1000</f>
        <v>1.513428351924184</v>
      </c>
      <c r="F42" s="17">
        <f>D42-C42</f>
        <v>0.28441962514635444</v>
      </c>
      <c r="G42" s="22">
        <f t="shared" si="7"/>
        <v>38.486571648075817</v>
      </c>
    </row>
    <row r="43" spans="1:7">
      <c r="A43" s="3">
        <v>41</v>
      </c>
      <c r="B43" s="3">
        <v>41</v>
      </c>
      <c r="C43" s="3">
        <v>0.53800000000000003</v>
      </c>
      <c r="D43" s="17">
        <f t="shared" si="8"/>
        <v>0.82256439822470906</v>
      </c>
      <c r="E43" s="12">
        <f t="shared" si="9"/>
        <v>1.5486806268430298</v>
      </c>
      <c r="F43" s="17">
        <f t="shared" ref="F43:F52" si="10">D43-C43</f>
        <v>0.28456439822470903</v>
      </c>
      <c r="G43" s="22">
        <f t="shared" si="7"/>
        <v>39.45131937315697</v>
      </c>
    </row>
    <row r="44" spans="1:7">
      <c r="A44" s="3">
        <v>42</v>
      </c>
      <c r="B44" s="3">
        <v>42</v>
      </c>
      <c r="C44" s="3">
        <v>0.54</v>
      </c>
      <c r="D44" s="17">
        <f t="shared" si="8"/>
        <v>0.82465748496034219</v>
      </c>
      <c r="E44" s="12">
        <f t="shared" si="9"/>
        <v>1.5847540327294363</v>
      </c>
      <c r="F44" s="17">
        <f t="shared" si="10"/>
        <v>0.28465748496034216</v>
      </c>
      <c r="G44" s="22">
        <f t="shared" si="7"/>
        <v>40.415245967270565</v>
      </c>
    </row>
    <row r="45" spans="1:7">
      <c r="A45" s="3">
        <v>43</v>
      </c>
      <c r="B45" s="3">
        <v>43</v>
      </c>
      <c r="C45" s="3">
        <v>0.53900000000000003</v>
      </c>
      <c r="D45" s="17">
        <f t="shared" si="8"/>
        <v>0.82670131799667923</v>
      </c>
      <c r="E45" s="12">
        <f t="shared" si="9"/>
        <v>1.5666135033247481</v>
      </c>
      <c r="F45" s="17">
        <f t="shared" si="10"/>
        <v>0.2877013179966792</v>
      </c>
      <c r="G45" s="22">
        <f t="shared" si="7"/>
        <v>41.433386496675254</v>
      </c>
    </row>
    <row r="46" spans="1:7">
      <c r="A46" s="3">
        <v>44</v>
      </c>
      <c r="B46" s="3">
        <v>44</v>
      </c>
      <c r="C46" s="3">
        <v>0.54100000000000004</v>
      </c>
      <c r="D46" s="17">
        <f t="shared" si="8"/>
        <v>0.82869816217799963</v>
      </c>
      <c r="E46" s="12">
        <f t="shared" si="9"/>
        <v>1.6031046195646166</v>
      </c>
      <c r="F46" s="17">
        <f t="shared" si="10"/>
        <v>0.28769816217799959</v>
      </c>
      <c r="G46" s="22">
        <f t="shared" si="7"/>
        <v>42.396895380435382</v>
      </c>
    </row>
    <row r="47" spans="1:7">
      <c r="A47" s="3">
        <v>45</v>
      </c>
      <c r="B47" s="3">
        <v>45</v>
      </c>
      <c r="C47" s="3">
        <v>0.54400000000000004</v>
      </c>
      <c r="D47" s="17">
        <f t="shared" si="8"/>
        <v>0.83065012963583085</v>
      </c>
      <c r="E47" s="12">
        <f t="shared" si="9"/>
        <v>1.659441189309782</v>
      </c>
      <c r="F47" s="17">
        <f t="shared" si="10"/>
        <v>0.28665012963583081</v>
      </c>
      <c r="G47" s="22">
        <f t="shared" si="7"/>
        <v>43.340558810690219</v>
      </c>
    </row>
    <row r="48" spans="1:7">
      <c r="A48" s="3">
        <v>46</v>
      </c>
      <c r="B48" s="3">
        <v>46</v>
      </c>
      <c r="C48" s="3">
        <v>0.54800000000000004</v>
      </c>
      <c r="D48" s="17">
        <f t="shared" si="8"/>
        <v>0.83255919321707683</v>
      </c>
      <c r="E48" s="12">
        <f t="shared" si="9"/>
        <v>1.7376482431378113</v>
      </c>
      <c r="F48" s="17">
        <f t="shared" si="10"/>
        <v>0.28455919321707679</v>
      </c>
      <c r="G48" s="22">
        <f t="shared" si="7"/>
        <v>44.262351756862188</v>
      </c>
    </row>
    <row r="49" spans="1:7">
      <c r="A49" s="3">
        <v>47</v>
      </c>
      <c r="B49" s="3">
        <v>47</v>
      </c>
      <c r="C49" s="3">
        <v>0.54900000000000004</v>
      </c>
      <c r="D49" s="17">
        <f t="shared" si="8"/>
        <v>0.83442719846790547</v>
      </c>
      <c r="E49" s="12">
        <f t="shared" si="9"/>
        <v>1.7577692614890168</v>
      </c>
      <c r="F49" s="17">
        <f t="shared" si="10"/>
        <v>0.28542719846790543</v>
      </c>
      <c r="G49" s="22">
        <f t="shared" si="7"/>
        <v>45.242230738510983</v>
      </c>
    </row>
    <row r="50" spans="1:7">
      <c r="A50" s="3">
        <v>48</v>
      </c>
      <c r="B50" s="3">
        <v>48</v>
      </c>
      <c r="C50" s="3">
        <v>0.54900000000000004</v>
      </c>
      <c r="D50" s="17">
        <f t="shared" si="8"/>
        <v>0.83625587435587956</v>
      </c>
      <c r="E50" s="12">
        <f t="shared" si="9"/>
        <v>1.7577692614890168</v>
      </c>
      <c r="F50" s="17">
        <f t="shared" si="10"/>
        <v>0.28725587435587951</v>
      </c>
      <c r="G50" s="22">
        <f t="shared" si="7"/>
        <v>46.242230738510983</v>
      </c>
    </row>
    <row r="51" spans="1:7">
      <c r="A51" s="3">
        <v>49</v>
      </c>
      <c r="B51" s="3">
        <v>49</v>
      </c>
      <c r="C51" s="3">
        <v>0.55000000000000004</v>
      </c>
      <c r="D51" s="17">
        <f t="shared" si="8"/>
        <v>0.8380468428864648</v>
      </c>
      <c r="E51" s="12">
        <f t="shared" si="9"/>
        <v>1.7781232702518843</v>
      </c>
      <c r="F51" s="17">
        <f t="shared" si="10"/>
        <v>0.28804684288646476</v>
      </c>
      <c r="G51" s="22">
        <f t="shared" si="7"/>
        <v>47.221876729748118</v>
      </c>
    </row>
    <row r="52" spans="1:7">
      <c r="A52" s="3">
        <v>50</v>
      </c>
      <c r="B52" s="3">
        <v>50</v>
      </c>
      <c r="C52" s="3">
        <v>0.55200000000000005</v>
      </c>
      <c r="D52" s="17">
        <f>LOG10((1/3.162)*10^3*B52)*0.2</f>
        <v>0.83980162774796574</v>
      </c>
      <c r="E52" s="12">
        <f>(3.162*POWER(10,5*C52))/1000</f>
        <v>1.8195410818600923</v>
      </c>
      <c r="F52" s="17">
        <f t="shared" si="10"/>
        <v>0.28780162774796569</v>
      </c>
      <c r="G52" s="22">
        <f t="shared" si="7"/>
        <v>48.180458918139905</v>
      </c>
    </row>
  </sheetData>
  <mergeCells count="1">
    <mergeCell ref="B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2"/>
  <sheetViews>
    <sheetView workbookViewId="0">
      <selection activeCell="I21" sqref="I21"/>
    </sheetView>
  </sheetViews>
  <sheetFormatPr defaultRowHeight="13.5"/>
  <cols>
    <col min="1" max="1" width="9" style="1"/>
    <col min="3" max="3" width="9" style="1"/>
    <col min="4" max="4" width="25.25" style="18" customWidth="1"/>
    <col min="5" max="5" width="25.25" customWidth="1"/>
    <col min="6" max="6" width="25.25" style="18" customWidth="1"/>
    <col min="7" max="7" width="25.25" customWidth="1"/>
  </cols>
  <sheetData>
    <row r="1" spans="1:7">
      <c r="A1" s="3" t="s">
        <v>4</v>
      </c>
      <c r="B1" s="27" t="s">
        <v>19</v>
      </c>
      <c r="C1" s="28"/>
      <c r="D1" s="28"/>
      <c r="E1" s="28"/>
      <c r="F1" s="29"/>
      <c r="G1" t="s">
        <v>9</v>
      </c>
    </row>
    <row r="2" spans="1:7">
      <c r="A2" s="3" t="s">
        <v>2</v>
      </c>
      <c r="B2" s="3" t="s">
        <v>0</v>
      </c>
      <c r="C2" s="3" t="s">
        <v>1</v>
      </c>
      <c r="D2" s="15" t="s">
        <v>11</v>
      </c>
      <c r="E2" s="12" t="s">
        <v>12</v>
      </c>
      <c r="F2" s="17" t="s">
        <v>14</v>
      </c>
      <c r="G2" s="22" t="s">
        <v>13</v>
      </c>
    </row>
    <row r="3" spans="1:7">
      <c r="A3" s="3">
        <v>1</v>
      </c>
      <c r="B3" s="3">
        <v>10</v>
      </c>
      <c r="C3" s="3">
        <v>0.42</v>
      </c>
      <c r="D3" s="17">
        <f>LOG10((1/3.162)*10^3*B3)*0.2</f>
        <v>0.70000762688076201</v>
      </c>
      <c r="E3" s="6">
        <f>(3.162*POWER(10,5*C3))/1000</f>
        <v>0.39807221520931579</v>
      </c>
      <c r="F3" s="17">
        <f>D3-C3</f>
        <v>0.28000762688076203</v>
      </c>
      <c r="G3" s="22">
        <f>B3-E3</f>
        <v>9.6019277847906839</v>
      </c>
    </row>
    <row r="4" spans="1:7">
      <c r="A4" s="3">
        <v>2</v>
      </c>
      <c r="B4" s="3">
        <v>20</v>
      </c>
      <c r="C4" s="3">
        <v>0.46200000000000002</v>
      </c>
      <c r="D4" s="17">
        <f>LOG10((1/3.162)*10^3*B4)*0.2</f>
        <v>0.76021362601355824</v>
      </c>
      <c r="E4" s="6">
        <f>(3.162*POWER(10,5*C4))/1000</f>
        <v>0.64559753810450582</v>
      </c>
      <c r="F4" s="17">
        <f>D4-C4</f>
        <v>0.29821362601355822</v>
      </c>
      <c r="G4" s="22">
        <f>B4-E4</f>
        <v>19.354402461895493</v>
      </c>
    </row>
    <row r="5" spans="1:7">
      <c r="A5" s="3">
        <v>3</v>
      </c>
      <c r="B5" s="3">
        <v>30</v>
      </c>
      <c r="C5" s="3">
        <v>0.504</v>
      </c>
      <c r="D5" s="17">
        <f t="shared" ref="D5:D64" si="0">LOG10((1/3.162)*10^3*B5)*0.2</f>
        <v>0.79543187782469449</v>
      </c>
      <c r="E5" s="6">
        <f t="shared" ref="E5:E21" si="1">(3.162*POWER(10,5*C5))/1000</f>
        <v>1.0470366061279539</v>
      </c>
      <c r="F5" s="17">
        <f t="shared" ref="F5:F68" si="2">D5-C5</f>
        <v>0.29143187782469449</v>
      </c>
      <c r="G5" s="22">
        <f t="shared" ref="G5:G20" si="3">B5-E5</f>
        <v>28.952963393872047</v>
      </c>
    </row>
    <row r="6" spans="1:7">
      <c r="A6" s="3">
        <v>4</v>
      </c>
      <c r="B6" s="3">
        <v>40</v>
      </c>
      <c r="C6" s="3">
        <v>0.53300000000000003</v>
      </c>
      <c r="D6" s="17">
        <f t="shared" si="0"/>
        <v>0.82041962514635447</v>
      </c>
      <c r="E6" s="6">
        <f t="shared" si="1"/>
        <v>1.4620487896644614</v>
      </c>
      <c r="F6" s="17">
        <f t="shared" si="2"/>
        <v>0.28741962514635444</v>
      </c>
      <c r="G6" s="22">
        <f t="shared" si="3"/>
        <v>38.537951210335535</v>
      </c>
    </row>
    <row r="7" spans="1:7">
      <c r="A7" s="3">
        <v>5</v>
      </c>
      <c r="B7" s="3">
        <v>50</v>
      </c>
      <c r="C7" s="3">
        <v>0.55100000000000005</v>
      </c>
      <c r="D7" s="17">
        <f t="shared" si="0"/>
        <v>0.83980162774796574</v>
      </c>
      <c r="E7" s="6">
        <f t="shared" si="1"/>
        <v>1.7987129673282289</v>
      </c>
      <c r="F7" s="17">
        <f t="shared" si="2"/>
        <v>0.28880162774796569</v>
      </c>
      <c r="G7" s="22">
        <f t="shared" si="3"/>
        <v>48.201287032671772</v>
      </c>
    </row>
    <row r="8" spans="1:7">
      <c r="A8" s="3">
        <v>6</v>
      </c>
      <c r="B8" s="3">
        <v>60</v>
      </c>
      <c r="C8" s="3">
        <v>0.56699999999999995</v>
      </c>
      <c r="D8" s="17">
        <f t="shared" si="0"/>
        <v>0.85563787695749083</v>
      </c>
      <c r="E8" s="6">
        <f t="shared" si="1"/>
        <v>2.1625286287038801</v>
      </c>
      <c r="F8" s="17">
        <f t="shared" si="2"/>
        <v>0.28863787695749088</v>
      </c>
      <c r="G8" s="22">
        <f t="shared" si="3"/>
        <v>57.837471371296118</v>
      </c>
    </row>
    <row r="9" spans="1:7">
      <c r="A9" s="3">
        <v>7</v>
      </c>
      <c r="B9" s="3">
        <v>70</v>
      </c>
      <c r="C9" s="3">
        <v>0.57899999999999996</v>
      </c>
      <c r="D9" s="17">
        <f t="shared" si="0"/>
        <v>0.86902723488361344</v>
      </c>
      <c r="E9" s="6">
        <f t="shared" si="1"/>
        <v>2.4829150766370467</v>
      </c>
      <c r="F9" s="17">
        <f t="shared" si="2"/>
        <v>0.29002723488361348</v>
      </c>
      <c r="G9" s="22">
        <f t="shared" si="3"/>
        <v>67.517084923362958</v>
      </c>
    </row>
    <row r="10" spans="1:7">
      <c r="A10" s="3">
        <v>8</v>
      </c>
      <c r="B10" s="3">
        <v>80</v>
      </c>
      <c r="C10" s="3">
        <v>0.59</v>
      </c>
      <c r="D10" s="17">
        <f t="shared" si="0"/>
        <v>0.88062562427915081</v>
      </c>
      <c r="E10" s="6">
        <f>(3.162*POWER(10,5*C10))/1000</f>
        <v>2.8181354663789038</v>
      </c>
      <c r="F10" s="17">
        <f t="shared" si="2"/>
        <v>0.29062562427915084</v>
      </c>
      <c r="G10" s="22">
        <f t="shared" si="3"/>
        <v>77.181864533621095</v>
      </c>
    </row>
    <row r="11" spans="1:7">
      <c r="A11" s="3">
        <v>9</v>
      </c>
      <c r="B11" s="3">
        <v>90</v>
      </c>
      <c r="C11" s="3">
        <v>0.6</v>
      </c>
      <c r="D11" s="17">
        <f t="shared" si="0"/>
        <v>0.89085612876862708</v>
      </c>
      <c r="E11" s="6">
        <f t="shared" si="1"/>
        <v>3.1619999999999999</v>
      </c>
      <c r="F11" s="17">
        <f t="shared" si="2"/>
        <v>0.2908561287686271</v>
      </c>
      <c r="G11" s="22">
        <f t="shared" si="3"/>
        <v>86.837999999999994</v>
      </c>
    </row>
    <row r="12" spans="1:7">
      <c r="A12" s="3">
        <v>10</v>
      </c>
      <c r="B12" s="3">
        <v>100</v>
      </c>
      <c r="C12" s="3">
        <v>0.55500000000000005</v>
      </c>
      <c r="D12" s="17">
        <f>LOG10((1/3.162)*10^3*B12)*0.2</f>
        <v>0.90000762688076197</v>
      </c>
      <c r="E12" s="6">
        <f t="shared" si="1"/>
        <v>1.8834836978387328</v>
      </c>
      <c r="F12" s="17">
        <f t="shared" si="2"/>
        <v>0.34500762688076192</v>
      </c>
      <c r="G12" s="22">
        <f t="shared" si="3"/>
        <v>98.116516302161273</v>
      </c>
    </row>
    <row r="13" spans="1:7">
      <c r="A13" s="3">
        <v>11</v>
      </c>
      <c r="B13" s="3">
        <v>110</v>
      </c>
      <c r="C13" s="3">
        <v>0.56299999999999994</v>
      </c>
      <c r="D13" s="17">
        <f t="shared" si="0"/>
        <v>0.90828616391240713</v>
      </c>
      <c r="E13" s="6">
        <f t="shared" si="1"/>
        <v>2.0651988074713072</v>
      </c>
      <c r="F13" s="17">
        <f t="shared" si="2"/>
        <v>0.34528616391240718</v>
      </c>
      <c r="G13" s="22">
        <f t="shared" si="3"/>
        <v>107.9348011925287</v>
      </c>
    </row>
    <row r="14" spans="1:7">
      <c r="A14" s="3">
        <v>12</v>
      </c>
      <c r="B14" s="3">
        <v>120</v>
      </c>
      <c r="C14" s="3">
        <v>0.56799999999999995</v>
      </c>
      <c r="D14" s="17">
        <f t="shared" si="0"/>
        <v>0.91584387609028706</v>
      </c>
      <c r="E14" s="6">
        <f t="shared" si="1"/>
        <v>2.1875695300456779</v>
      </c>
      <c r="F14" s="17">
        <f t="shared" si="2"/>
        <v>0.34784387609028711</v>
      </c>
      <c r="G14" s="22">
        <f t="shared" si="3"/>
        <v>117.81243046995432</v>
      </c>
    </row>
    <row r="15" spans="1:7">
      <c r="A15" s="3">
        <v>13</v>
      </c>
      <c r="B15" s="3">
        <v>130</v>
      </c>
      <c r="C15" s="3">
        <v>0.57199999999999995</v>
      </c>
      <c r="D15" s="17">
        <f t="shared" si="0"/>
        <v>0.92279629734212942</v>
      </c>
      <c r="E15" s="6">
        <f t="shared" si="1"/>
        <v>2.2906665057571192</v>
      </c>
      <c r="F15" s="17">
        <f t="shared" si="2"/>
        <v>0.35079629734212947</v>
      </c>
      <c r="G15" s="22">
        <f t="shared" si="3"/>
        <v>127.70933349424288</v>
      </c>
    </row>
    <row r="16" spans="1:7">
      <c r="A16" s="3">
        <v>14</v>
      </c>
      <c r="B16" s="3">
        <v>140</v>
      </c>
      <c r="C16" s="3">
        <v>0.57599999999999996</v>
      </c>
      <c r="D16" s="17">
        <f t="shared" si="0"/>
        <v>0.92923323401640967</v>
      </c>
      <c r="E16" s="6">
        <f t="shared" si="1"/>
        <v>2.3986222922422789</v>
      </c>
      <c r="F16" s="17">
        <f t="shared" si="2"/>
        <v>0.35323323401640971</v>
      </c>
      <c r="G16" s="22">
        <f t="shared" si="3"/>
        <v>137.60137770775773</v>
      </c>
    </row>
    <row r="17" spans="1:7">
      <c r="A17" s="3">
        <v>15</v>
      </c>
      <c r="B17" s="3">
        <v>150</v>
      </c>
      <c r="C17" s="3">
        <v>0.58099999999999996</v>
      </c>
      <c r="D17" s="17">
        <f t="shared" si="0"/>
        <v>0.93522587869189833</v>
      </c>
      <c r="E17" s="6">
        <f t="shared" si="1"/>
        <v>2.5407495983509212</v>
      </c>
      <c r="F17" s="17">
        <f t="shared" si="2"/>
        <v>0.35422587869189837</v>
      </c>
      <c r="G17" s="22">
        <f t="shared" si="3"/>
        <v>147.45925040164909</v>
      </c>
    </row>
    <row r="18" spans="1:7">
      <c r="A18" s="3">
        <v>16</v>
      </c>
      <c r="B18" s="3">
        <v>160</v>
      </c>
      <c r="C18" s="3">
        <v>0.58499999999999996</v>
      </c>
      <c r="D18" s="17">
        <f t="shared" si="0"/>
        <v>0.94083162341194704</v>
      </c>
      <c r="E18" s="6">
        <f t="shared" si="1"/>
        <v>2.6604914378821083</v>
      </c>
      <c r="F18" s="17">
        <f t="shared" si="2"/>
        <v>0.35583162341194707</v>
      </c>
      <c r="G18" s="22">
        <f t="shared" si="3"/>
        <v>157.33950856211789</v>
      </c>
    </row>
    <row r="19" spans="1:7">
      <c r="A19" s="3">
        <v>17</v>
      </c>
      <c r="B19" s="3">
        <v>170</v>
      </c>
      <c r="C19" s="3">
        <v>0.59099999999999997</v>
      </c>
      <c r="D19" s="17">
        <f t="shared" si="0"/>
        <v>0.94609741115641688</v>
      </c>
      <c r="E19" s="6">
        <f t="shared" si="1"/>
        <v>2.8507679371100387</v>
      </c>
      <c r="F19" s="17">
        <f t="shared" si="2"/>
        <v>0.35509741115641691</v>
      </c>
      <c r="G19" s="22">
        <f t="shared" si="3"/>
        <v>167.14923206288995</v>
      </c>
    </row>
    <row r="20" spans="1:7">
      <c r="A20" s="3">
        <v>18</v>
      </c>
      <c r="B20" s="3">
        <v>180</v>
      </c>
      <c r="C20" s="3">
        <v>0.59499999999999997</v>
      </c>
      <c r="D20" s="17">
        <f t="shared" si="0"/>
        <v>0.9510621279014233</v>
      </c>
      <c r="E20" s="6">
        <f t="shared" si="1"/>
        <v>2.9851204908160898</v>
      </c>
      <c r="F20" s="17">
        <f t="shared" si="2"/>
        <v>0.35606212790142333</v>
      </c>
      <c r="G20" s="22">
        <f t="shared" si="3"/>
        <v>177.01487950918391</v>
      </c>
    </row>
    <row r="21" spans="1:7">
      <c r="A21" s="3">
        <v>19</v>
      </c>
      <c r="B21" s="3">
        <v>190</v>
      </c>
      <c r="C21" s="3">
        <v>0.6</v>
      </c>
      <c r="D21" s="17">
        <f t="shared" si="0"/>
        <v>0.95575834707132779</v>
      </c>
      <c r="E21" s="6">
        <f t="shared" si="1"/>
        <v>3.1619999999999999</v>
      </c>
      <c r="F21" s="17">
        <f t="shared" si="2"/>
        <v>0.35575834707132781</v>
      </c>
      <c r="G21" s="22">
        <f>B21-E21</f>
        <v>186.83799999999999</v>
      </c>
    </row>
    <row r="22" spans="1:7">
      <c r="A22" s="3">
        <v>20</v>
      </c>
      <c r="B22" s="3">
        <v>200</v>
      </c>
      <c r="C22" s="3">
        <v>0.60499999999999998</v>
      </c>
      <c r="D22" s="17">
        <f t="shared" si="0"/>
        <v>0.96021362601355831</v>
      </c>
      <c r="E22" s="6">
        <f>(3.162*POWER(10,5*C22))/1000</f>
        <v>3.3493602790105892</v>
      </c>
      <c r="F22" s="17">
        <f t="shared" si="2"/>
        <v>0.35521362601355833</v>
      </c>
      <c r="G22" s="22">
        <f>B22-E22</f>
        <v>196.6506397209894</v>
      </c>
    </row>
    <row r="23" spans="1:7">
      <c r="A23" s="3">
        <v>21</v>
      </c>
      <c r="B23" s="3">
        <v>210</v>
      </c>
      <c r="C23" s="3">
        <v>0.61199999999999999</v>
      </c>
      <c r="D23" s="17">
        <f t="shared" si="0"/>
        <v>0.96445148582754592</v>
      </c>
      <c r="E23" s="6">
        <f>(3.162*POWER(10,5*C23))/1000</f>
        <v>3.6304617511731472</v>
      </c>
      <c r="F23" s="17">
        <f t="shared" si="2"/>
        <v>0.35245148582754593</v>
      </c>
      <c r="G23" s="22">
        <f t="shared" ref="G23:G32" si="4">B23-E23</f>
        <v>206.36953824882684</v>
      </c>
    </row>
    <row r="24" spans="1:7">
      <c r="A24" s="3">
        <v>22</v>
      </c>
      <c r="B24" s="3">
        <v>220</v>
      </c>
      <c r="C24" s="3">
        <v>0.62</v>
      </c>
      <c r="D24" s="17">
        <f t="shared" si="0"/>
        <v>0.96849216304520336</v>
      </c>
      <c r="E24" s="6">
        <f t="shared" ref="E24:E33" si="5">(3.162*POWER(10,5*C24))/1000</f>
        <v>3.980722152093159</v>
      </c>
      <c r="F24" s="17">
        <f t="shared" si="2"/>
        <v>0.34849216304520336</v>
      </c>
      <c r="G24" s="22">
        <f t="shared" si="4"/>
        <v>216.01927784790684</v>
      </c>
    </row>
    <row r="25" spans="1:7">
      <c r="A25" s="3">
        <v>23</v>
      </c>
      <c r="B25" s="3">
        <v>230</v>
      </c>
      <c r="C25" s="3">
        <v>0.625</v>
      </c>
      <c r="D25" s="17">
        <f t="shared" si="0"/>
        <v>0.97235319408428067</v>
      </c>
      <c r="E25" s="6">
        <f t="shared" si="5"/>
        <v>4.2165947685004319</v>
      </c>
      <c r="F25" s="17">
        <f t="shared" si="2"/>
        <v>0.34735319408428067</v>
      </c>
      <c r="G25" s="22">
        <f t="shared" si="4"/>
        <v>225.78340523149956</v>
      </c>
    </row>
    <row r="26" spans="1:7">
      <c r="A26" s="3">
        <v>24</v>
      </c>
      <c r="B26" s="3">
        <v>240</v>
      </c>
      <c r="C26" s="3">
        <v>0.63300000000000001</v>
      </c>
      <c r="D26" s="17">
        <f t="shared" si="0"/>
        <v>0.97604987522308329</v>
      </c>
      <c r="E26" s="6">
        <f t="shared" si="5"/>
        <v>4.6234042256321475</v>
      </c>
      <c r="F26" s="17">
        <f t="shared" si="2"/>
        <v>0.34304987522308328</v>
      </c>
      <c r="G26" s="22">
        <f t="shared" si="4"/>
        <v>235.37659577436784</v>
      </c>
    </row>
    <row r="27" spans="1:7">
      <c r="A27" s="3">
        <v>25</v>
      </c>
      <c r="B27" s="3">
        <v>250</v>
      </c>
      <c r="C27" s="3">
        <v>0.64100000000000001</v>
      </c>
      <c r="D27" s="17">
        <f t="shared" si="0"/>
        <v>0.97959562861516947</v>
      </c>
      <c r="E27" s="6">
        <f t="shared" si="5"/>
        <v>5.0694619253619138</v>
      </c>
      <c r="F27" s="17">
        <f t="shared" si="2"/>
        <v>0.33859562861516945</v>
      </c>
      <c r="G27" s="22">
        <f t="shared" si="4"/>
        <v>244.93053807463809</v>
      </c>
    </row>
    <row r="28" spans="1:7">
      <c r="A28" s="3">
        <v>26</v>
      </c>
      <c r="B28" s="3">
        <v>260</v>
      </c>
      <c r="C28" s="3">
        <v>0.65100000000000002</v>
      </c>
      <c r="D28" s="17">
        <f t="shared" si="0"/>
        <v>0.98300229647492565</v>
      </c>
      <c r="E28" s="6">
        <f t="shared" si="5"/>
        <v>5.6880298336372315</v>
      </c>
      <c r="F28" s="17">
        <f t="shared" si="2"/>
        <v>0.33200229647492563</v>
      </c>
      <c r="G28" s="22">
        <f t="shared" si="4"/>
        <v>254.31197016636276</v>
      </c>
    </row>
    <row r="29" spans="1:7">
      <c r="A29" s="3">
        <v>27</v>
      </c>
      <c r="B29" s="3">
        <v>270</v>
      </c>
      <c r="C29" s="3">
        <v>0.66100000000000003</v>
      </c>
      <c r="D29" s="17">
        <f t="shared" si="0"/>
        <v>0.98628037971255944</v>
      </c>
      <c r="E29" s="6">
        <f t="shared" si="5"/>
        <v>6.3820744419611035</v>
      </c>
      <c r="F29" s="17">
        <f t="shared" si="2"/>
        <v>0.32528037971255941</v>
      </c>
      <c r="G29" s="22">
        <f t="shared" si="4"/>
        <v>263.61792555803891</v>
      </c>
    </row>
    <row r="30" spans="1:7">
      <c r="A30" s="3">
        <v>28</v>
      </c>
      <c r="B30" s="3">
        <v>280</v>
      </c>
      <c r="C30" s="3">
        <v>0.67100000000000004</v>
      </c>
      <c r="D30" s="17">
        <f t="shared" si="0"/>
        <v>0.9894392331492059</v>
      </c>
      <c r="E30" s="6">
        <f t="shared" si="5"/>
        <v>7.1608053006092662</v>
      </c>
      <c r="F30" s="17">
        <f t="shared" si="2"/>
        <v>0.31843923314920586</v>
      </c>
      <c r="G30" s="22">
        <f t="shared" si="4"/>
        <v>272.83919469939076</v>
      </c>
    </row>
    <row r="31" spans="1:7">
      <c r="A31" s="3">
        <v>29</v>
      </c>
      <c r="B31" s="3">
        <v>290</v>
      </c>
      <c r="C31" s="3">
        <v>0.68100000000000005</v>
      </c>
      <c r="D31" s="17">
        <f t="shared" si="0"/>
        <v>0.9924872264605531</v>
      </c>
      <c r="E31" s="6">
        <f t="shared" si="5"/>
        <v>8.0345556949469117</v>
      </c>
      <c r="F31" s="17">
        <f t="shared" si="2"/>
        <v>0.31148722646055305</v>
      </c>
      <c r="G31" s="22">
        <f t="shared" si="4"/>
        <v>281.9654443050531</v>
      </c>
    </row>
    <row r="32" spans="1:7">
      <c r="A32" s="3">
        <v>30</v>
      </c>
      <c r="B32" s="3">
        <v>300</v>
      </c>
      <c r="C32" s="3">
        <v>0.68799999999999994</v>
      </c>
      <c r="D32" s="17">
        <f t="shared" si="0"/>
        <v>0.99543187782469456</v>
      </c>
      <c r="E32" s="6">
        <f t="shared" si="5"/>
        <v>8.7088711599552813</v>
      </c>
      <c r="F32" s="17">
        <f t="shared" si="2"/>
        <v>0.30743187782469461</v>
      </c>
      <c r="G32" s="22">
        <f t="shared" si="4"/>
        <v>291.29112884004473</v>
      </c>
    </row>
    <row r="33" spans="1:7">
      <c r="A33" s="3">
        <v>31</v>
      </c>
      <c r="B33" s="3">
        <v>310</v>
      </c>
      <c r="C33" s="3">
        <v>0.69499999999999995</v>
      </c>
      <c r="D33" s="17">
        <f t="shared" si="0"/>
        <v>0.99827996564761667</v>
      </c>
      <c r="E33" s="6">
        <f t="shared" si="5"/>
        <v>9.4397798410185931</v>
      </c>
      <c r="F33" s="17">
        <f t="shared" si="2"/>
        <v>0.30327996564761672</v>
      </c>
      <c r="G33" s="22">
        <f>B33-E33</f>
        <v>300.56022015898139</v>
      </c>
    </row>
    <row r="34" spans="1:7">
      <c r="A34" s="3">
        <v>32</v>
      </c>
      <c r="B34" s="3">
        <v>320</v>
      </c>
      <c r="C34" s="3">
        <v>0.70099999999999996</v>
      </c>
      <c r="D34" s="17">
        <f t="shared" si="0"/>
        <v>1.0010376225447433</v>
      </c>
      <c r="E34" s="6">
        <f>(3.162*POWER(10,5*C34))/1000</f>
        <v>10.114906336844202</v>
      </c>
      <c r="F34" s="17">
        <f t="shared" si="2"/>
        <v>0.30003762254474331</v>
      </c>
      <c r="G34" s="22">
        <f>B34-E34</f>
        <v>309.88509366315577</v>
      </c>
    </row>
    <row r="35" spans="1:7">
      <c r="A35" s="3">
        <v>33</v>
      </c>
      <c r="B35" s="3">
        <v>330</v>
      </c>
      <c r="C35" s="3">
        <v>0.70599999999999996</v>
      </c>
      <c r="D35" s="17">
        <f t="shared" si="0"/>
        <v>1.0037104148563394</v>
      </c>
      <c r="E35" s="6">
        <f>(3.162*POWER(10,5*C35))/1000</f>
        <v>10.714252217121585</v>
      </c>
      <c r="F35" s="17">
        <f t="shared" si="2"/>
        <v>0.29771041485633942</v>
      </c>
      <c r="G35" s="22">
        <f t="shared" ref="G35:G42" si="6">B35-E35</f>
        <v>319.28574778287839</v>
      </c>
    </row>
    <row r="36" spans="1:7">
      <c r="A36" s="3">
        <v>34</v>
      </c>
      <c r="B36" s="3">
        <v>340</v>
      </c>
      <c r="C36" s="3">
        <v>0.71099999999999997</v>
      </c>
      <c r="D36" s="17">
        <f t="shared" si="0"/>
        <v>1.006303410289213</v>
      </c>
      <c r="E36" s="6">
        <f t="shared" ref="E36:E52" si="7">(3.162*POWER(10,5*C36))/1000</f>
        <v>11.349111573475062</v>
      </c>
      <c r="F36" s="17">
        <f t="shared" si="2"/>
        <v>0.29530341028921303</v>
      </c>
      <c r="G36" s="22">
        <f t="shared" si="6"/>
        <v>328.65088842652494</v>
      </c>
    </row>
    <row r="37" spans="1:7">
      <c r="A37" s="3">
        <v>35</v>
      </c>
      <c r="B37" s="3">
        <v>350</v>
      </c>
      <c r="C37" s="3">
        <v>0.71499999999999997</v>
      </c>
      <c r="D37" s="17">
        <f t="shared" si="0"/>
        <v>1.0088212357508171</v>
      </c>
      <c r="E37" s="6">
        <f t="shared" si="7"/>
        <v>11.883978723600599</v>
      </c>
      <c r="F37" s="17">
        <f t="shared" si="2"/>
        <v>0.29382123575081709</v>
      </c>
      <c r="G37" s="22">
        <f t="shared" si="6"/>
        <v>338.11602127639941</v>
      </c>
    </row>
    <row r="38" spans="1:7">
      <c r="A38" s="3">
        <v>36</v>
      </c>
      <c r="B38" s="3">
        <v>360</v>
      </c>
      <c r="C38" s="3">
        <v>0.71899999999999997</v>
      </c>
      <c r="D38" s="17">
        <f t="shared" si="0"/>
        <v>1.0112681270342194</v>
      </c>
      <c r="E38" s="6">
        <f t="shared" si="7"/>
        <v>12.444053385911674</v>
      </c>
      <c r="F38" s="17">
        <f t="shared" si="2"/>
        <v>0.29226812703421945</v>
      </c>
      <c r="G38" s="22">
        <f t="shared" si="6"/>
        <v>347.55594661408833</v>
      </c>
    </row>
    <row r="39" spans="1:7">
      <c r="A39" s="3">
        <v>37</v>
      </c>
      <c r="B39" s="3">
        <v>370</v>
      </c>
      <c r="C39" s="3">
        <v>0.72099999999999997</v>
      </c>
      <c r="D39" s="17">
        <f t="shared" si="0"/>
        <v>1.0136479716941611</v>
      </c>
      <c r="E39" s="6">
        <f t="shared" si="7"/>
        <v>12.733912625371032</v>
      </c>
      <c r="F39" s="17">
        <f t="shared" si="2"/>
        <v>0.29264797169416112</v>
      </c>
      <c r="G39" s="22">
        <f t="shared" si="6"/>
        <v>357.26608737462897</v>
      </c>
    </row>
    <row r="40" spans="1:7">
      <c r="A40" s="3">
        <v>38</v>
      </c>
      <c r="B40" s="3">
        <v>380</v>
      </c>
      <c r="C40" s="3">
        <v>0.72399999999999998</v>
      </c>
      <c r="D40" s="17">
        <f t="shared" si="0"/>
        <v>1.0159643462041241</v>
      </c>
      <c r="E40" s="6">
        <f t="shared" si="7"/>
        <v>13.18140990533202</v>
      </c>
      <c r="F40" s="17">
        <f t="shared" si="2"/>
        <v>0.29196434620412415</v>
      </c>
      <c r="G40" s="22">
        <f t="shared" si="6"/>
        <v>366.81859009466797</v>
      </c>
    </row>
    <row r="41" spans="1:7">
      <c r="A41" s="3">
        <v>39</v>
      </c>
      <c r="B41" s="3">
        <v>390</v>
      </c>
      <c r="C41" s="3">
        <v>0.72699999999999998</v>
      </c>
      <c r="D41" s="17">
        <f t="shared" si="0"/>
        <v>1.018220548286062</v>
      </c>
      <c r="E41" s="6">
        <f t="shared" si="7"/>
        <v>13.644633209293946</v>
      </c>
      <c r="F41" s="17">
        <f t="shared" si="2"/>
        <v>0.29122054828606203</v>
      </c>
      <c r="G41" s="22">
        <f t="shared" si="6"/>
        <v>376.35536679070606</v>
      </c>
    </row>
    <row r="42" spans="1:7">
      <c r="A42" s="3">
        <v>40</v>
      </c>
      <c r="B42" s="3">
        <v>400</v>
      </c>
      <c r="C42" s="3">
        <v>0.72899999999999998</v>
      </c>
      <c r="D42" s="17">
        <f t="shared" si="0"/>
        <v>1.0204196251463544</v>
      </c>
      <c r="E42" s="6">
        <f t="shared" si="7"/>
        <v>13.96245754531175</v>
      </c>
      <c r="F42" s="17">
        <f t="shared" si="2"/>
        <v>0.29141962514635444</v>
      </c>
      <c r="G42" s="22">
        <f t="shared" si="6"/>
        <v>386.03754245468826</v>
      </c>
    </row>
    <row r="43" spans="1:7">
      <c r="A43" s="3">
        <v>41</v>
      </c>
      <c r="B43" s="3">
        <v>410</v>
      </c>
      <c r="C43" s="3">
        <v>0.73199999999999998</v>
      </c>
      <c r="D43" s="17">
        <f t="shared" si="0"/>
        <v>1.022564398224709</v>
      </c>
      <c r="E43" s="6">
        <f t="shared" si="7"/>
        <v>14.453128555622358</v>
      </c>
      <c r="F43" s="17">
        <f t="shared" si="2"/>
        <v>0.29056439822470903</v>
      </c>
      <c r="G43" s="22">
        <f>B43-E43</f>
        <v>395.54687144437764</v>
      </c>
    </row>
    <row r="44" spans="1:7">
      <c r="A44" s="3">
        <v>42</v>
      </c>
      <c r="B44" s="3">
        <v>420</v>
      </c>
      <c r="C44" s="3">
        <v>0.73299999999999998</v>
      </c>
      <c r="D44" s="17">
        <f t="shared" si="0"/>
        <v>1.0246574849603423</v>
      </c>
      <c r="E44" s="6">
        <f t="shared" si="7"/>
        <v>14.620487896644615</v>
      </c>
      <c r="F44" s="17">
        <f t="shared" si="2"/>
        <v>0.29165748496034227</v>
      </c>
      <c r="G44" s="22">
        <f>B44-E44</f>
        <v>405.37951210335541</v>
      </c>
    </row>
    <row r="45" spans="1:7">
      <c r="A45" s="3">
        <v>43</v>
      </c>
      <c r="B45" s="3">
        <v>430</v>
      </c>
      <c r="C45" s="3">
        <v>0.73399999999999999</v>
      </c>
      <c r="D45" s="17">
        <f t="shared" si="0"/>
        <v>1.0267013179966793</v>
      </c>
      <c r="E45" s="6">
        <f t="shared" si="7"/>
        <v>14.789785167501213</v>
      </c>
      <c r="F45" s="17">
        <f t="shared" si="2"/>
        <v>0.29270131799667931</v>
      </c>
      <c r="G45" s="22">
        <f t="shared" ref="G45:G53" si="8">B45-E45</f>
        <v>415.21021483249876</v>
      </c>
    </row>
    <row r="46" spans="1:7">
      <c r="A46" s="3">
        <v>44</v>
      </c>
      <c r="B46" s="3">
        <v>440</v>
      </c>
      <c r="C46" s="3">
        <v>0.73599999999999999</v>
      </c>
      <c r="D46" s="17">
        <f t="shared" si="0"/>
        <v>1.0286981621779994</v>
      </c>
      <c r="E46" s="6">
        <f t="shared" si="7"/>
        <v>15.134283519241828</v>
      </c>
      <c r="F46" s="17">
        <f t="shared" si="2"/>
        <v>0.29269816217799938</v>
      </c>
      <c r="G46" s="22">
        <f t="shared" si="8"/>
        <v>424.86571648075818</v>
      </c>
    </row>
    <row r="47" spans="1:7">
      <c r="A47" s="3">
        <v>45</v>
      </c>
      <c r="B47" s="3">
        <v>450</v>
      </c>
      <c r="C47" s="3">
        <v>0.73799999999999999</v>
      </c>
      <c r="D47" s="17">
        <f t="shared" si="0"/>
        <v>1.0306501296358308</v>
      </c>
      <c r="E47" s="6">
        <f t="shared" si="7"/>
        <v>15.486806268430273</v>
      </c>
      <c r="F47" s="17">
        <f t="shared" si="2"/>
        <v>0.29265012963583081</v>
      </c>
      <c r="G47" s="22">
        <f t="shared" si="8"/>
        <v>434.51319373156974</v>
      </c>
    </row>
    <row r="48" spans="1:7">
      <c r="A48" s="3">
        <v>46</v>
      </c>
      <c r="B48" s="3">
        <v>460</v>
      </c>
      <c r="C48" s="3">
        <v>0.74</v>
      </c>
      <c r="D48" s="17">
        <f t="shared" si="0"/>
        <v>1.0325591932170768</v>
      </c>
      <c r="E48" s="6">
        <f t="shared" si="7"/>
        <v>15.847540327294379</v>
      </c>
      <c r="F48" s="17">
        <f t="shared" si="2"/>
        <v>0.2925591932170768</v>
      </c>
      <c r="G48" s="22">
        <f t="shared" si="8"/>
        <v>444.15245967270562</v>
      </c>
    </row>
    <row r="49" spans="1:7">
      <c r="A49" s="3">
        <v>47</v>
      </c>
      <c r="B49" s="3">
        <v>470</v>
      </c>
      <c r="C49" s="3">
        <v>0.74199999999999999</v>
      </c>
      <c r="D49" s="17">
        <f t="shared" si="0"/>
        <v>1.0344271984679054</v>
      </c>
      <c r="E49" s="6">
        <f t="shared" si="7"/>
        <v>16.216676961806957</v>
      </c>
      <c r="F49" s="17">
        <f t="shared" si="2"/>
        <v>0.29242719846790544</v>
      </c>
      <c r="G49" s="22">
        <f t="shared" si="8"/>
        <v>453.78332303819303</v>
      </c>
    </row>
    <row r="50" spans="1:7">
      <c r="A50" s="3">
        <v>48</v>
      </c>
      <c r="B50" s="3">
        <v>480</v>
      </c>
      <c r="C50" s="3">
        <v>0.74299999999999999</v>
      </c>
      <c r="D50" s="17">
        <f t="shared" si="0"/>
        <v>1.0362558743558796</v>
      </c>
      <c r="E50" s="6">
        <f t="shared" si="7"/>
        <v>16.404457230933748</v>
      </c>
      <c r="F50" s="17">
        <f t="shared" si="2"/>
        <v>0.29325587435587963</v>
      </c>
      <c r="G50" s="22">
        <f t="shared" si="8"/>
        <v>463.59554276906624</v>
      </c>
    </row>
    <row r="51" spans="1:7">
      <c r="A51" s="3">
        <v>49</v>
      </c>
      <c r="B51" s="3">
        <v>490</v>
      </c>
      <c r="C51" s="3">
        <v>0.74399999999999999</v>
      </c>
      <c r="D51" s="17">
        <f t="shared" si="0"/>
        <v>1.0380468428864649</v>
      </c>
      <c r="E51" s="6">
        <f t="shared" si="7"/>
        <v>16.59441189309781</v>
      </c>
      <c r="F51" s="17">
        <f t="shared" si="2"/>
        <v>0.29404684288646488</v>
      </c>
      <c r="G51" s="22">
        <f t="shared" si="8"/>
        <v>473.4055881069022</v>
      </c>
    </row>
    <row r="52" spans="1:7">
      <c r="A52" s="3">
        <v>50</v>
      </c>
      <c r="B52" s="3">
        <v>500</v>
      </c>
      <c r="C52" s="3">
        <v>0.745</v>
      </c>
      <c r="D52" s="17">
        <f t="shared" si="0"/>
        <v>1.0398016277479658</v>
      </c>
      <c r="E52" s="6">
        <f t="shared" si="7"/>
        <v>16.786566126583878</v>
      </c>
      <c r="F52" s="17">
        <f t="shared" si="2"/>
        <v>0.29480162774796581</v>
      </c>
      <c r="G52" s="22">
        <f t="shared" si="8"/>
        <v>483.21343387341614</v>
      </c>
    </row>
    <row r="53" spans="1:7">
      <c r="A53" s="3">
        <v>51</v>
      </c>
      <c r="B53" s="3">
        <v>510</v>
      </c>
      <c r="C53" s="3">
        <v>0.747</v>
      </c>
      <c r="D53" s="17">
        <f t="shared" si="0"/>
        <v>1.0415216621003494</v>
      </c>
      <c r="E53" s="6">
        <f>(3.162*POWER(10,5*C53))/1000</f>
        <v>17.177575481790733</v>
      </c>
      <c r="F53" s="17">
        <f t="shared" si="2"/>
        <v>0.29452166210034936</v>
      </c>
      <c r="G53" s="22">
        <f t="shared" si="8"/>
        <v>492.82242451820929</v>
      </c>
    </row>
    <row r="54" spans="1:7">
      <c r="A54" s="3">
        <v>52</v>
      </c>
      <c r="B54" s="3">
        <v>520</v>
      </c>
      <c r="C54" s="3">
        <v>0.748</v>
      </c>
      <c r="D54" s="17">
        <f t="shared" si="0"/>
        <v>1.043208295607722</v>
      </c>
      <c r="E54" s="6">
        <f>(3.162*POWER(10,5*C54))/1000</f>
        <v>17.376482431378115</v>
      </c>
      <c r="F54" s="17">
        <f t="shared" si="2"/>
        <v>0.29520829560772199</v>
      </c>
      <c r="G54" s="22">
        <f>B54-E54</f>
        <v>502.62351756862188</v>
      </c>
    </row>
    <row r="55" spans="1:7">
      <c r="A55" s="3">
        <v>53</v>
      </c>
      <c r="B55" s="3">
        <v>530</v>
      </c>
      <c r="C55" s="3">
        <v>0.75</v>
      </c>
      <c r="D55" s="17">
        <f t="shared" si="0"/>
        <v>1.0448628008009198</v>
      </c>
      <c r="E55" s="6">
        <f t="shared" ref="E55" si="9">(3.162*POWER(10,5*C55))/1000</f>
        <v>17.781232702518864</v>
      </c>
      <c r="F55" s="17">
        <f t="shared" si="2"/>
        <v>0.29486280080091976</v>
      </c>
      <c r="G55" s="22">
        <f>B55-E55</f>
        <v>512.21876729748112</v>
      </c>
    </row>
    <row r="56" spans="1:7">
      <c r="A56" s="3">
        <v>54</v>
      </c>
      <c r="B56" s="3">
        <v>540</v>
      </c>
      <c r="C56" s="3">
        <v>0.751</v>
      </c>
      <c r="D56" s="17">
        <f t="shared" si="0"/>
        <v>1.0464863788453556</v>
      </c>
      <c r="E56" s="6">
        <f>(3.162*POWER(10,5*C56))/1000</f>
        <v>17.987129673282293</v>
      </c>
      <c r="F56" s="17">
        <f t="shared" si="2"/>
        <v>0.29548637884535556</v>
      </c>
      <c r="G56" s="22">
        <f t="shared" ref="G56:G62" si="10">B56-E56</f>
        <v>522.01287032671769</v>
      </c>
    </row>
    <row r="57" spans="1:7">
      <c r="A57" s="3">
        <v>55</v>
      </c>
      <c r="B57" s="3">
        <v>550</v>
      </c>
      <c r="C57" s="3">
        <v>0.752</v>
      </c>
      <c r="D57" s="17">
        <f t="shared" si="0"/>
        <v>1.0480801647796107</v>
      </c>
      <c r="E57" s="6">
        <f>(3.162*POWER(10,5*C57))/1000</f>
        <v>18.195410818600891</v>
      </c>
      <c r="F57" s="17">
        <f t="shared" si="2"/>
        <v>0.29608016477961074</v>
      </c>
      <c r="G57" s="22">
        <f t="shared" si="10"/>
        <v>531.80458918139914</v>
      </c>
    </row>
    <row r="58" spans="1:7">
      <c r="A58" s="3">
        <v>56</v>
      </c>
      <c r="B58" s="3">
        <v>560</v>
      </c>
      <c r="C58" s="3">
        <v>0.753</v>
      </c>
      <c r="D58" s="17">
        <f t="shared" si="0"/>
        <v>1.0496452322820022</v>
      </c>
      <c r="E58" s="6">
        <f t="shared" ref="E58:E68" si="11">(3.162*POWER(10,5*C58))/1000</f>
        <v>18.406103745914976</v>
      </c>
      <c r="F58" s="17">
        <f t="shared" si="2"/>
        <v>0.29664523228200224</v>
      </c>
      <c r="G58" s="22">
        <f t="shared" si="10"/>
        <v>541.59389625408505</v>
      </c>
    </row>
    <row r="59" spans="1:7">
      <c r="A59" s="3">
        <v>57</v>
      </c>
      <c r="B59" s="3">
        <v>570</v>
      </c>
      <c r="C59" s="3">
        <v>0.754</v>
      </c>
      <c r="D59" s="17">
        <f t="shared" si="0"/>
        <v>1.0511825980152603</v>
      </c>
      <c r="E59" s="6">
        <f t="shared" si="11"/>
        <v>18.619236382343747</v>
      </c>
      <c r="F59" s="17">
        <f t="shared" si="2"/>
        <v>0.29718259801526026</v>
      </c>
      <c r="G59" s="22">
        <f t="shared" si="10"/>
        <v>551.38076361765627</v>
      </c>
    </row>
    <row r="60" spans="1:7">
      <c r="A60" s="3">
        <v>58</v>
      </c>
      <c r="B60" s="3">
        <v>580</v>
      </c>
      <c r="C60" s="3">
        <v>0.755</v>
      </c>
      <c r="D60" s="17">
        <f t="shared" si="0"/>
        <v>1.0526932255933494</v>
      </c>
      <c r="E60" s="6">
        <f t="shared" si="11"/>
        <v>18.834836978387333</v>
      </c>
      <c r="F60" s="17">
        <f t="shared" si="2"/>
        <v>0.29769322559334943</v>
      </c>
      <c r="G60" s="22">
        <f t="shared" si="10"/>
        <v>561.16516302161267</v>
      </c>
    </row>
    <row r="61" spans="1:7">
      <c r="A61" s="3">
        <v>59</v>
      </c>
      <c r="B61" s="3">
        <v>590</v>
      </c>
      <c r="C61" s="3">
        <v>0.75600000000000001</v>
      </c>
      <c r="D61" s="17">
        <f t="shared" si="0"/>
        <v>1.0541780292091907</v>
      </c>
      <c r="E61" s="6">
        <f t="shared" si="11"/>
        <v>19.052934111671217</v>
      </c>
      <c r="F61" s="17">
        <f t="shared" si="2"/>
        <v>0.29817802920919068</v>
      </c>
      <c r="G61" s="22">
        <f t="shared" si="10"/>
        <v>570.94706588832878</v>
      </c>
    </row>
    <row r="62" spans="1:7">
      <c r="A62" s="3">
        <v>60</v>
      </c>
      <c r="B62" s="3">
        <v>600</v>
      </c>
      <c r="C62" s="3">
        <v>0.75800000000000001</v>
      </c>
      <c r="D62" s="17">
        <f t="shared" si="0"/>
        <v>1.0556378769574908</v>
      </c>
      <c r="E62" s="6">
        <f t="shared" si="11"/>
        <v>19.496733958860087</v>
      </c>
      <c r="F62" s="17">
        <f t="shared" si="2"/>
        <v>0.29763787695749078</v>
      </c>
      <c r="G62" s="22">
        <f t="shared" si="10"/>
        <v>580.50326604113991</v>
      </c>
    </row>
    <row r="63" spans="1:7">
      <c r="A63" s="3">
        <v>61</v>
      </c>
      <c r="B63" s="3">
        <v>610</v>
      </c>
      <c r="C63" s="3">
        <v>0.75900000000000001</v>
      </c>
      <c r="D63" s="17">
        <f t="shared" si="0"/>
        <v>1.0570735938829154</v>
      </c>
      <c r="E63" s="6">
        <f t="shared" si="11"/>
        <v>19.722495497954117</v>
      </c>
      <c r="F63" s="17">
        <f t="shared" si="2"/>
        <v>0.29807359388291543</v>
      </c>
      <c r="G63" s="22">
        <f>B63-E63</f>
        <v>590.27750450204587</v>
      </c>
    </row>
    <row r="64" spans="1:7">
      <c r="A64" s="3">
        <v>62</v>
      </c>
      <c r="B64" s="3">
        <v>620</v>
      </c>
      <c r="C64" s="3">
        <v>0.76</v>
      </c>
      <c r="D64" s="17">
        <f t="shared" si="0"/>
        <v>1.0584859647804128</v>
      </c>
      <c r="E64" s="6">
        <f t="shared" si="11"/>
        <v>19.950871232463726</v>
      </c>
      <c r="F64" s="17">
        <f t="shared" si="2"/>
        <v>0.29848596478041278</v>
      </c>
      <c r="G64" s="22">
        <f>B64-E64</f>
        <v>600.04912876753633</v>
      </c>
    </row>
    <row r="65" spans="1:7">
      <c r="A65" s="3">
        <v>63</v>
      </c>
      <c r="B65" s="3">
        <v>630</v>
      </c>
      <c r="C65" s="3">
        <v>0.76100000000000001</v>
      </c>
      <c r="D65" s="17">
        <f>LOG10((1/3.162)*10^3*B65)*0.2</f>
        <v>1.0598757367714782</v>
      </c>
      <c r="E65" s="6">
        <f t="shared" si="11"/>
        <v>20.181891433345168</v>
      </c>
      <c r="F65" s="17">
        <f t="shared" si="2"/>
        <v>0.29887573677147816</v>
      </c>
      <c r="G65" s="22">
        <f t="shared" ref="G65:G80" si="12">B65-E65</f>
        <v>609.81810856665481</v>
      </c>
    </row>
    <row r="66" spans="1:7">
      <c r="A66" s="3">
        <v>64</v>
      </c>
      <c r="B66" s="3">
        <v>640</v>
      </c>
      <c r="C66" s="3">
        <v>0.76200000000000001</v>
      </c>
      <c r="D66" s="17">
        <f>LOG10((1/3.162)*10^3*B66)*0.2</f>
        <v>1.0612436216775396</v>
      </c>
      <c r="E66" s="6">
        <f t="shared" si="11"/>
        <v>20.415586722075826</v>
      </c>
      <c r="F66" s="17">
        <f t="shared" si="2"/>
        <v>0.2992436216775396</v>
      </c>
      <c r="G66" s="22">
        <f t="shared" si="12"/>
        <v>619.58441327792423</v>
      </c>
    </row>
    <row r="67" spans="1:7">
      <c r="A67" s="3">
        <v>65</v>
      </c>
      <c r="B67" s="3">
        <v>650</v>
      </c>
      <c r="C67" s="3">
        <v>0.76300000000000001</v>
      </c>
      <c r="D67" s="17">
        <f t="shared" ref="D67:D71" si="13">LOG10((1/3.162)*10^3*B67)*0.2</f>
        <v>1.0625902982093332</v>
      </c>
      <c r="E67" s="6">
        <f t="shared" si="11"/>
        <v>20.651988074713092</v>
      </c>
      <c r="F67" s="17">
        <f t="shared" si="2"/>
        <v>0.29959029820933314</v>
      </c>
      <c r="G67" s="22">
        <f t="shared" si="12"/>
        <v>629.34801192528687</v>
      </c>
    </row>
    <row r="68" spans="1:7">
      <c r="A68" s="3">
        <v>66</v>
      </c>
      <c r="B68" s="3">
        <v>660</v>
      </c>
      <c r="C68" s="3">
        <v>0.76300000000000001</v>
      </c>
      <c r="D68" s="17">
        <f t="shared" si="13"/>
        <v>1.0639164139891357</v>
      </c>
      <c r="E68" s="6">
        <f t="shared" si="11"/>
        <v>20.651988074713092</v>
      </c>
      <c r="F68" s="17">
        <f t="shared" si="2"/>
        <v>0.30091641398913571</v>
      </c>
      <c r="G68" s="22">
        <f t="shared" si="12"/>
        <v>639.34801192528687</v>
      </c>
    </row>
    <row r="69" spans="1:7">
      <c r="A69" s="3">
        <v>67</v>
      </c>
      <c r="B69" s="3">
        <v>670</v>
      </c>
      <c r="C69" s="3">
        <v>0.76500000000000001</v>
      </c>
      <c r="D69" s="17">
        <f t="shared" si="13"/>
        <v>1.0652225874209271</v>
      </c>
      <c r="E69" s="6">
        <f>(3.162*POWER(10,5*C69))/1000</f>
        <v>21.13303467351961</v>
      </c>
      <c r="F69" s="17">
        <f t="shared" ref="F69:F71" si="14">D69-C69</f>
        <v>0.30022258742092711</v>
      </c>
      <c r="G69" s="22">
        <f t="shared" si="12"/>
        <v>648.86696532648034</v>
      </c>
    </row>
    <row r="70" spans="1:7">
      <c r="A70" s="3">
        <v>68</v>
      </c>
      <c r="B70" s="3">
        <v>680</v>
      </c>
      <c r="C70" s="3">
        <v>0.76500000000000001</v>
      </c>
      <c r="D70" s="17">
        <f t="shared" si="13"/>
        <v>1.0665094094220093</v>
      </c>
      <c r="E70" s="6">
        <f>(3.162*POWER(10,5*C70))/1000</f>
        <v>21.13303467351961</v>
      </c>
      <c r="F70" s="17">
        <f t="shared" si="14"/>
        <v>0.30150940942200932</v>
      </c>
      <c r="G70" s="22">
        <f t="shared" si="12"/>
        <v>658.86696532648034</v>
      </c>
    </row>
    <row r="71" spans="1:7">
      <c r="A71" s="3">
        <v>69</v>
      </c>
      <c r="B71" s="3">
        <v>690</v>
      </c>
      <c r="C71" s="3">
        <v>0.76600000000000001</v>
      </c>
      <c r="D71" s="17">
        <f t="shared" si="13"/>
        <v>1.0677774450282131</v>
      </c>
      <c r="E71" s="6">
        <f t="shared" ref="E71:E87" si="15">(3.162*POWER(10,5*C71))/1000</f>
        <v>21.377743681894479</v>
      </c>
      <c r="F71" s="17">
        <f t="shared" si="14"/>
        <v>0.30177744502821313</v>
      </c>
      <c r="G71" s="22">
        <f t="shared" si="12"/>
        <v>668.62225631810554</v>
      </c>
    </row>
    <row r="72" spans="1:7">
      <c r="A72" s="3">
        <v>70</v>
      </c>
      <c r="B72" s="3">
        <v>700</v>
      </c>
      <c r="C72" s="3">
        <v>0.76700000000000002</v>
      </c>
      <c r="D72" s="17">
        <f>LOG10((1/3.162)*10^3*B72)*0.2</f>
        <v>1.0690272348836134</v>
      </c>
      <c r="E72" s="6">
        <f t="shared" si="15"/>
        <v>21.625286287038808</v>
      </c>
      <c r="F72" s="17">
        <f>D72-C72</f>
        <v>0.30202723488361338</v>
      </c>
      <c r="G72" s="22">
        <f t="shared" si="12"/>
        <v>678.37471371296124</v>
      </c>
    </row>
    <row r="73" spans="1:7">
      <c r="A73" s="3">
        <v>71</v>
      </c>
      <c r="B73" s="3">
        <v>710</v>
      </c>
      <c r="C73" s="3">
        <v>0.76600000000000001</v>
      </c>
      <c r="D73" s="17">
        <f>LOG10((1/3.162)*10^3*B73)*0.2</f>
        <v>1.0702592966245772</v>
      </c>
      <c r="E73" s="6">
        <f t="shared" si="15"/>
        <v>21.377743681894479</v>
      </c>
      <c r="F73" s="17">
        <f>D73-C73</f>
        <v>0.30425929662457718</v>
      </c>
      <c r="G73" s="22">
        <f t="shared" si="12"/>
        <v>688.62225631810554</v>
      </c>
    </row>
    <row r="74" spans="1:7">
      <c r="A74" s="3">
        <v>72</v>
      </c>
      <c r="B74" s="3">
        <v>720</v>
      </c>
      <c r="C74" s="3">
        <v>0.76800000000000002</v>
      </c>
      <c r="D74" s="17">
        <f t="shared" ref="D74:D84" si="16">LOG10((1/3.162)*10^3*B74)*0.2</f>
        <v>1.0714741261670155</v>
      </c>
      <c r="E74" s="6">
        <f t="shared" si="15"/>
        <v>21.875695300456783</v>
      </c>
      <c r="F74" s="17">
        <f t="shared" ref="F74:F102" si="17">D74-C74</f>
        <v>0.30347412616701552</v>
      </c>
      <c r="G74" s="22">
        <f t="shared" si="12"/>
        <v>698.12430469954325</v>
      </c>
    </row>
    <row r="75" spans="1:7">
      <c r="A75" s="3">
        <v>73</v>
      </c>
      <c r="B75" s="3">
        <v>730</v>
      </c>
      <c r="C75" s="3">
        <v>0.76900000000000002</v>
      </c>
      <c r="D75" s="17">
        <f t="shared" si="16"/>
        <v>1.0726721989048531</v>
      </c>
      <c r="E75" s="6">
        <f t="shared" si="15"/>
        <v>22.129003913591898</v>
      </c>
      <c r="F75" s="17">
        <f t="shared" si="17"/>
        <v>0.30367219890485309</v>
      </c>
      <c r="G75" s="22">
        <f t="shared" si="12"/>
        <v>707.87099608640813</v>
      </c>
    </row>
    <row r="76" spans="1:7">
      <c r="A76" s="3">
        <v>74</v>
      </c>
      <c r="B76" s="3">
        <v>740</v>
      </c>
      <c r="C76" s="3">
        <v>0.76900000000000002</v>
      </c>
      <c r="D76" s="17">
        <f t="shared" si="16"/>
        <v>1.0738539708269572</v>
      </c>
      <c r="E76" s="6">
        <f t="shared" si="15"/>
        <v>22.129003913591898</v>
      </c>
      <c r="F76" s="17">
        <f t="shared" si="17"/>
        <v>0.3048539708269572</v>
      </c>
      <c r="G76" s="22">
        <f t="shared" si="12"/>
        <v>717.87099608640813</v>
      </c>
    </row>
    <row r="77" spans="1:7">
      <c r="A77" s="3">
        <v>75</v>
      </c>
      <c r="B77" s="3">
        <v>750</v>
      </c>
      <c r="C77" s="3">
        <v>0.77</v>
      </c>
      <c r="D77" s="17">
        <f t="shared" si="16"/>
        <v>1.0750198795591019</v>
      </c>
      <c r="E77" s="6">
        <f t="shared" si="15"/>
        <v>22.385245702226452</v>
      </c>
      <c r="F77" s="17">
        <f t="shared" si="17"/>
        <v>0.30501987955910193</v>
      </c>
      <c r="G77" s="22">
        <f t="shared" si="12"/>
        <v>727.61475429777352</v>
      </c>
    </row>
    <row r="78" spans="1:7">
      <c r="A78" s="3">
        <v>76</v>
      </c>
      <c r="B78" s="3">
        <v>760</v>
      </c>
      <c r="C78" s="3">
        <v>0.77100000000000002</v>
      </c>
      <c r="D78" s="17">
        <f t="shared" si="16"/>
        <v>1.0761703453369202</v>
      </c>
      <c r="E78" s="6">
        <f t="shared" si="15"/>
        <v>22.644454630931975</v>
      </c>
      <c r="F78" s="17">
        <f t="shared" si="17"/>
        <v>0.30517034533692022</v>
      </c>
      <c r="G78" s="22">
        <f t="shared" si="12"/>
        <v>737.35554536906807</v>
      </c>
    </row>
    <row r="79" spans="1:7">
      <c r="A79" s="3">
        <v>77</v>
      </c>
      <c r="B79" s="3">
        <v>770</v>
      </c>
      <c r="C79" s="3">
        <v>0.77200000000000002</v>
      </c>
      <c r="D79" s="17">
        <f t="shared" si="16"/>
        <v>1.0773057719152586</v>
      </c>
      <c r="E79" s="6">
        <f t="shared" si="15"/>
        <v>22.906665057571235</v>
      </c>
      <c r="F79" s="17">
        <f t="shared" si="17"/>
        <v>0.30530577191525854</v>
      </c>
      <c r="G79" s="22">
        <f t="shared" si="12"/>
        <v>747.09333494242878</v>
      </c>
    </row>
    <row r="80" spans="1:7">
      <c r="A80" s="3">
        <v>78</v>
      </c>
      <c r="B80" s="3">
        <v>780</v>
      </c>
      <c r="C80" s="3">
        <v>0.77300000000000002</v>
      </c>
      <c r="D80" s="17">
        <f t="shared" si="16"/>
        <v>1.0784265474188581</v>
      </c>
      <c r="E80" s="6">
        <f t="shared" si="15"/>
        <v>23.171911737852195</v>
      </c>
      <c r="F80" s="17">
        <f t="shared" si="17"/>
        <v>0.30542654741885811</v>
      </c>
      <c r="G80" s="22">
        <f t="shared" si="12"/>
        <v>756.82808826214784</v>
      </c>
    </row>
    <row r="81" spans="1:7">
      <c r="A81" s="3">
        <v>79</v>
      </c>
      <c r="B81" s="3">
        <v>790</v>
      </c>
      <c r="C81" s="3">
        <v>0.77500000000000002</v>
      </c>
      <c r="D81" s="17">
        <f t="shared" si="16"/>
        <v>1.0795330451388503</v>
      </c>
      <c r="E81" s="6">
        <f t="shared" si="15"/>
        <v>23.71165489909226</v>
      </c>
      <c r="F81" s="17">
        <f t="shared" si="17"/>
        <v>0.30453304513885027</v>
      </c>
      <c r="G81" s="22">
        <f>B81-E81</f>
        <v>766.28834510090769</v>
      </c>
    </row>
    <row r="82" spans="1:7">
      <c r="A82" s="3">
        <v>80</v>
      </c>
      <c r="B82" s="3">
        <v>800</v>
      </c>
      <c r="C82" s="3">
        <v>0.77600000000000002</v>
      </c>
      <c r="D82" s="17">
        <f t="shared" si="16"/>
        <v>1.0806256242791508</v>
      </c>
      <c r="E82" s="6">
        <f t="shared" si="15"/>
        <v>23.986222922422797</v>
      </c>
      <c r="F82" s="17">
        <f t="shared" si="17"/>
        <v>0.30462562427915074</v>
      </c>
      <c r="G82" s="22">
        <f>B82-E82</f>
        <v>776.01377707757717</v>
      </c>
    </row>
    <row r="83" spans="1:7">
      <c r="A83" s="3">
        <v>81</v>
      </c>
      <c r="B83" s="3">
        <v>810</v>
      </c>
      <c r="C83" s="3">
        <v>0.77600000000000002</v>
      </c>
      <c r="D83" s="17">
        <f t="shared" si="16"/>
        <v>1.0817046306564919</v>
      </c>
      <c r="E83" s="6">
        <f t="shared" si="15"/>
        <v>23.986222922422797</v>
      </c>
      <c r="F83" s="17">
        <f t="shared" si="17"/>
        <v>0.30570463065649189</v>
      </c>
      <c r="G83" s="22">
        <f>B83-E83</f>
        <v>786.01377707757717</v>
      </c>
    </row>
    <row r="84" spans="1:7">
      <c r="A84" s="3">
        <v>82</v>
      </c>
      <c r="B84" s="3">
        <v>820</v>
      </c>
      <c r="C84" s="3">
        <v>0.77800000000000002</v>
      </c>
      <c r="D84" s="17">
        <f t="shared" si="16"/>
        <v>1.0827703973575054</v>
      </c>
      <c r="E84" s="6">
        <f t="shared" si="15"/>
        <v>24.54493382779928</v>
      </c>
      <c r="F84" s="17">
        <f t="shared" si="17"/>
        <v>0.30477039735750533</v>
      </c>
      <c r="G84" s="22">
        <f>B84-E84</f>
        <v>795.45506617220076</v>
      </c>
    </row>
    <row r="85" spans="1:7">
      <c r="A85" s="3">
        <v>83</v>
      </c>
      <c r="B85" s="3">
        <v>830</v>
      </c>
      <c r="C85" s="3">
        <v>0.77800000000000002</v>
      </c>
      <c r="D85" s="17">
        <f>LOG10((1/3.162)*10^3*B85)*0.2</f>
        <v>1.0838232453559768</v>
      </c>
      <c r="E85" s="6">
        <f t="shared" si="15"/>
        <v>24.54493382779928</v>
      </c>
      <c r="F85" s="17">
        <f t="shared" si="17"/>
        <v>0.30582324535597682</v>
      </c>
      <c r="G85" s="22">
        <f t="shared" ref="G85:G100" si="18">B85-E85</f>
        <v>805.45506617220076</v>
      </c>
    </row>
    <row r="86" spans="1:7">
      <c r="A86" s="3">
        <v>84</v>
      </c>
      <c r="B86" s="3">
        <v>840</v>
      </c>
      <c r="C86" s="3">
        <v>0.77700000000000002</v>
      </c>
      <c r="D86" s="17">
        <f>LOG10((1/3.162)*10^3*B86)*0.2</f>
        <v>1.0848634840931384</v>
      </c>
      <c r="E86" s="6">
        <f t="shared" si="15"/>
        <v>24.263970293620762</v>
      </c>
      <c r="F86" s="17">
        <f t="shared" si="17"/>
        <v>0.30786348409313835</v>
      </c>
      <c r="G86" s="22">
        <f t="shared" si="18"/>
        <v>815.73602970637921</v>
      </c>
    </row>
    <row r="87" spans="1:7">
      <c r="A87" s="3">
        <v>85</v>
      </c>
      <c r="B87" s="3">
        <v>850</v>
      </c>
      <c r="C87" s="3">
        <v>0.77900000000000003</v>
      </c>
      <c r="D87" s="17">
        <f t="shared" ref="D87:D97" si="19">LOG10((1/3.162)*10^3*B87)*0.2</f>
        <v>1.0858914120236205</v>
      </c>
      <c r="E87" s="6">
        <f t="shared" si="15"/>
        <v>24.829150766370471</v>
      </c>
      <c r="F87" s="17">
        <f t="shared" si="17"/>
        <v>0.30689141202362047</v>
      </c>
      <c r="G87" s="22">
        <f t="shared" si="18"/>
        <v>825.1708492336295</v>
      </c>
    </row>
    <row r="88" spans="1:7">
      <c r="A88" s="3">
        <v>86</v>
      </c>
      <c r="B88" s="3">
        <v>860</v>
      </c>
      <c r="C88" s="3">
        <v>0.78</v>
      </c>
      <c r="D88" s="17">
        <f t="shared" si="19"/>
        <v>1.0869073171294754</v>
      </c>
      <c r="E88" s="6">
        <f>(3.162*POWER(10,5*C88))/1000</f>
        <v>25.116658781981826</v>
      </c>
      <c r="F88" s="17">
        <f t="shared" si="17"/>
        <v>0.30690731712947539</v>
      </c>
      <c r="G88" s="22">
        <f t="shared" si="18"/>
        <v>834.88334121801813</v>
      </c>
    </row>
    <row r="89" spans="1:7">
      <c r="A89" s="3">
        <v>87</v>
      </c>
      <c r="B89" s="3">
        <v>870</v>
      </c>
      <c r="C89" s="3">
        <v>0.77900000000000003</v>
      </c>
      <c r="D89" s="17">
        <f t="shared" si="19"/>
        <v>1.0879114774044856</v>
      </c>
      <c r="E89" s="6">
        <f>(3.162*POWER(10,5*C89))/1000</f>
        <v>24.829150766370471</v>
      </c>
      <c r="F89" s="17">
        <f t="shared" si="17"/>
        <v>0.30891147740448555</v>
      </c>
      <c r="G89" s="22">
        <f t="shared" si="18"/>
        <v>845.1708492336295</v>
      </c>
    </row>
    <row r="90" spans="1:7">
      <c r="A90" s="3">
        <v>88</v>
      </c>
      <c r="B90" s="3">
        <v>880</v>
      </c>
      <c r="C90" s="3">
        <v>0.77600000000000002</v>
      </c>
      <c r="D90" s="17">
        <f t="shared" si="19"/>
        <v>1.0889041613107957</v>
      </c>
      <c r="E90" s="6">
        <f t="shared" ref="E90:E102" si="20">(3.162*POWER(10,5*C90))/1000</f>
        <v>23.986222922422797</v>
      </c>
      <c r="F90" s="17">
        <f t="shared" si="17"/>
        <v>0.31290416131079568</v>
      </c>
      <c r="G90" s="22">
        <f t="shared" si="18"/>
        <v>856.01377707757717</v>
      </c>
    </row>
    <row r="91" spans="1:7">
      <c r="A91" s="3">
        <v>89</v>
      </c>
      <c r="B91" s="3">
        <v>890</v>
      </c>
      <c r="C91" s="3">
        <v>0.77400000000000002</v>
      </c>
      <c r="D91" s="17">
        <f t="shared" si="19"/>
        <v>1.0898856282097444</v>
      </c>
      <c r="E91" s="6">
        <f t="shared" si="20"/>
        <v>23.440229829935017</v>
      </c>
      <c r="F91" s="17">
        <f t="shared" si="17"/>
        <v>0.31588562820974442</v>
      </c>
      <c r="G91" s="22">
        <f t="shared" si="18"/>
        <v>866.55977017006501</v>
      </c>
    </row>
    <row r="92" spans="1:7">
      <c r="A92" s="3">
        <v>90</v>
      </c>
      <c r="B92" s="3">
        <v>900</v>
      </c>
      <c r="C92" s="3">
        <v>0.77900000000000003</v>
      </c>
      <c r="D92" s="17">
        <f t="shared" si="19"/>
        <v>1.0908561287686271</v>
      </c>
      <c r="E92" s="6">
        <f t="shared" si="20"/>
        <v>24.829150766370471</v>
      </c>
      <c r="F92" s="17">
        <f t="shared" si="17"/>
        <v>0.31185612876862712</v>
      </c>
      <c r="G92" s="22">
        <f t="shared" si="18"/>
        <v>875.1708492336295</v>
      </c>
    </row>
    <row r="93" spans="1:7">
      <c r="A93" s="3">
        <v>91</v>
      </c>
      <c r="B93" s="3">
        <v>910</v>
      </c>
      <c r="C93" s="3">
        <v>0.78200000000000003</v>
      </c>
      <c r="D93" s="17">
        <f t="shared" si="19"/>
        <v>1.0918159053449807</v>
      </c>
      <c r="E93" s="6">
        <f t="shared" si="20"/>
        <v>25.701700921108863</v>
      </c>
      <c r="F93" s="17">
        <f t="shared" si="17"/>
        <v>0.30981590534498071</v>
      </c>
      <c r="G93" s="22">
        <f t="shared" si="18"/>
        <v>884.29829907889109</v>
      </c>
    </row>
    <row r="94" spans="1:7">
      <c r="A94" s="3">
        <v>92</v>
      </c>
      <c r="B94" s="3">
        <v>920</v>
      </c>
      <c r="C94" s="3">
        <v>0.78400000000000003</v>
      </c>
      <c r="D94" s="17">
        <f t="shared" si="19"/>
        <v>1.0927651923498731</v>
      </c>
      <c r="E94" s="6">
        <f t="shared" si="20"/>
        <v>26.300370442266455</v>
      </c>
      <c r="F94" s="17">
        <f t="shared" si="17"/>
        <v>0.3087651923498731</v>
      </c>
      <c r="G94" s="22">
        <f t="shared" si="18"/>
        <v>893.69962955773349</v>
      </c>
    </row>
    <row r="95" spans="1:7">
      <c r="A95" s="3">
        <v>93</v>
      </c>
      <c r="B95" s="3">
        <v>930</v>
      </c>
      <c r="C95" s="3">
        <v>0.78500000000000003</v>
      </c>
      <c r="D95" s="17">
        <f t="shared" si="19"/>
        <v>1.0937042165915489</v>
      </c>
      <c r="E95" s="6">
        <f t="shared" si="20"/>
        <v>26.60491437882111</v>
      </c>
      <c r="F95" s="17">
        <f t="shared" si="17"/>
        <v>0.3087042165915489</v>
      </c>
      <c r="G95" s="22">
        <f t="shared" si="18"/>
        <v>903.39508562117885</v>
      </c>
    </row>
    <row r="96" spans="1:7">
      <c r="A96" s="3">
        <v>94</v>
      </c>
      <c r="B96" s="3">
        <v>940</v>
      </c>
      <c r="C96" s="3">
        <v>0.78600000000000003</v>
      </c>
      <c r="D96" s="17">
        <f t="shared" si="19"/>
        <v>1.0946331976007018</v>
      </c>
      <c r="E96" s="6">
        <f t="shared" si="20"/>
        <v>26.912984767959184</v>
      </c>
      <c r="F96" s="17">
        <f t="shared" si="17"/>
        <v>0.30863319760070174</v>
      </c>
      <c r="G96" s="22">
        <f t="shared" si="18"/>
        <v>913.08701523204081</v>
      </c>
    </row>
    <row r="97" spans="1:7">
      <c r="A97" s="3">
        <v>95</v>
      </c>
      <c r="B97" s="3">
        <v>950</v>
      </c>
      <c r="C97" s="3">
        <v>0.78700000000000003</v>
      </c>
      <c r="D97" s="17">
        <f t="shared" si="19"/>
        <v>1.0955523479385316</v>
      </c>
      <c r="E97" s="6">
        <f t="shared" si="20"/>
        <v>27.224622444077109</v>
      </c>
      <c r="F97" s="17">
        <f t="shared" si="17"/>
        <v>0.30855234793853159</v>
      </c>
      <c r="G97" s="22">
        <f t="shared" si="18"/>
        <v>922.77537755592289</v>
      </c>
    </row>
    <row r="98" spans="1:7">
      <c r="A98" s="3">
        <v>96</v>
      </c>
      <c r="B98" s="3">
        <v>960</v>
      </c>
      <c r="C98" s="3">
        <v>0.78600000000000003</v>
      </c>
      <c r="D98" s="17">
        <f>LOG10((1/3.162)*10^3*B98)*0.2</f>
        <v>1.0964618734886757</v>
      </c>
      <c r="E98" s="6">
        <f t="shared" si="20"/>
        <v>26.912984767959184</v>
      </c>
      <c r="F98" s="17">
        <f t="shared" si="17"/>
        <v>0.31046187348867571</v>
      </c>
      <c r="G98" s="22">
        <f t="shared" si="18"/>
        <v>933.08701523204081</v>
      </c>
    </row>
    <row r="99" spans="1:7">
      <c r="A99" s="3">
        <v>97</v>
      </c>
      <c r="B99" s="3">
        <v>970</v>
      </c>
      <c r="C99" s="3">
        <v>0.78600000000000003</v>
      </c>
      <c r="D99" s="17">
        <f>LOG10((1/3.162)*10^3*B99)*0.2</f>
        <v>1.097361973734011</v>
      </c>
      <c r="E99" s="6">
        <f t="shared" si="20"/>
        <v>26.912984767959184</v>
      </c>
      <c r="F99" s="17">
        <f t="shared" si="17"/>
        <v>0.31136197373401098</v>
      </c>
      <c r="G99" s="22">
        <f t="shared" si="18"/>
        <v>943.08701523204081</v>
      </c>
    </row>
    <row r="100" spans="1:7">
      <c r="A100" s="3">
        <v>98</v>
      </c>
      <c r="B100" s="3">
        <v>980</v>
      </c>
      <c r="C100" s="3">
        <v>0.78900000000000003</v>
      </c>
      <c r="D100" s="17">
        <f t="shared" ref="D100:D102" si="21">LOG10((1/3.162)*10^3*B100)*0.2</f>
        <v>1.098252842019261</v>
      </c>
      <c r="E100" s="6">
        <f t="shared" si="20"/>
        <v>27.858765364513442</v>
      </c>
      <c r="F100" s="17">
        <f t="shared" si="17"/>
        <v>0.30925284201926095</v>
      </c>
      <c r="G100" s="22">
        <f t="shared" si="18"/>
        <v>952.14123463548651</v>
      </c>
    </row>
    <row r="101" spans="1:7">
      <c r="A101" s="3">
        <v>99</v>
      </c>
      <c r="B101" s="3">
        <v>990</v>
      </c>
      <c r="C101" s="3">
        <v>0.78700000000000003</v>
      </c>
      <c r="D101" s="17">
        <f t="shared" si="21"/>
        <v>1.0991346658002719</v>
      </c>
      <c r="E101" s="6">
        <f t="shared" si="20"/>
        <v>27.224622444077109</v>
      </c>
      <c r="F101" s="17">
        <f t="shared" si="17"/>
        <v>0.31213466580027183</v>
      </c>
      <c r="G101" s="22">
        <f>B101-E101</f>
        <v>962.77537755592289</v>
      </c>
    </row>
    <row r="102" spans="1:7">
      <c r="A102" s="3">
        <v>100</v>
      </c>
      <c r="B102" s="3">
        <v>1000</v>
      </c>
      <c r="C102" s="3">
        <v>0.78900000000000003</v>
      </c>
      <c r="D102" s="17">
        <f t="shared" si="21"/>
        <v>1.1000076268807619</v>
      </c>
      <c r="E102" s="6">
        <f t="shared" si="20"/>
        <v>27.858765364513442</v>
      </c>
      <c r="F102" s="17">
        <f t="shared" si="17"/>
        <v>0.31100762688076189</v>
      </c>
      <c r="G102" s="22">
        <f>B102-E102</f>
        <v>972.14123463548651</v>
      </c>
    </row>
  </sheetData>
  <mergeCells count="1">
    <mergeCell ref="B1:F1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7"/>
  <sheetViews>
    <sheetView topLeftCell="B1" workbookViewId="0">
      <selection activeCell="E42" sqref="E42"/>
    </sheetView>
  </sheetViews>
  <sheetFormatPr defaultRowHeight="13.5"/>
  <cols>
    <col min="3" max="3" width="9" style="1"/>
    <col min="4" max="4" width="23" style="18" customWidth="1"/>
    <col min="5" max="7" width="23" customWidth="1"/>
  </cols>
  <sheetData>
    <row r="1" spans="1:7">
      <c r="A1" s="3" t="s">
        <v>4</v>
      </c>
      <c r="B1" s="27" t="s">
        <v>21</v>
      </c>
      <c r="C1" s="28"/>
      <c r="D1" s="28"/>
      <c r="E1" s="28"/>
      <c r="F1" s="29"/>
    </row>
    <row r="2" spans="1:7">
      <c r="A2" s="3" t="s">
        <v>2</v>
      </c>
      <c r="B2" s="3" t="s">
        <v>5</v>
      </c>
      <c r="C2" s="3" t="s">
        <v>1</v>
      </c>
      <c r="D2" s="15" t="s">
        <v>11</v>
      </c>
      <c r="E2" s="12" t="s">
        <v>16</v>
      </c>
      <c r="F2" s="17" t="s">
        <v>14</v>
      </c>
      <c r="G2" s="22" t="s">
        <v>17</v>
      </c>
    </row>
    <row r="3" spans="1:7">
      <c r="A3" s="3">
        <v>1</v>
      </c>
      <c r="B3" s="3">
        <v>1.1000000000000001</v>
      </c>
      <c r="C3" s="3">
        <v>0.70199999999999996</v>
      </c>
      <c r="D3" s="17">
        <f>LOG10((1/3.162)*10^6*B3)*0.2</f>
        <v>1.1082861639124071</v>
      </c>
      <c r="E3" s="6">
        <f>(3.162*POWER(10,5*C3))/10^6</f>
        <v>1.0232031432114846E-2</v>
      </c>
      <c r="F3" s="17">
        <f>D3-C3</f>
        <v>0.40628616391240713</v>
      </c>
      <c r="G3" s="8">
        <f>B3-E3</f>
        <v>1.0897679685678852</v>
      </c>
    </row>
    <row r="4" spans="1:7">
      <c r="A4" s="3">
        <v>2</v>
      </c>
      <c r="B4" s="3">
        <v>1.2</v>
      </c>
      <c r="C4" s="3">
        <v>0.71499999999999997</v>
      </c>
      <c r="D4" s="17">
        <f>LOG10((1/3.162)*10^6*B4)*0.2</f>
        <v>1.1158438760902871</v>
      </c>
      <c r="E4" s="6">
        <f>(3.162*POWER(10,5*C4))/10^6</f>
        <v>1.1883978723600599E-2</v>
      </c>
      <c r="F4" s="17">
        <f>D4-C4</f>
        <v>0.40084387609028715</v>
      </c>
      <c r="G4" s="8">
        <f>B4-E4</f>
        <v>1.1881160212763993</v>
      </c>
    </row>
    <row r="5" spans="1:7">
      <c r="A5" s="3">
        <v>3</v>
      </c>
      <c r="B5" s="3">
        <v>1.3</v>
      </c>
      <c r="C5" s="3">
        <v>0.72099999999999997</v>
      </c>
      <c r="D5" s="17">
        <f t="shared" ref="D5:D22" si="0">LOG10((1/3.162)*10^6*B5)*0.2</f>
        <v>1.1227962973421295</v>
      </c>
      <c r="E5" s="6">
        <f t="shared" ref="E5:E28" si="1">(3.162*POWER(10,5*C5))/10^6</f>
        <v>1.2733912625371031E-2</v>
      </c>
      <c r="F5" s="17">
        <f t="shared" ref="F5:F42" si="2">D5-C5</f>
        <v>0.40179629734212952</v>
      </c>
      <c r="G5" s="8">
        <f t="shared" ref="G5:G22" si="3">B5-E5</f>
        <v>1.2872660873746291</v>
      </c>
    </row>
    <row r="6" spans="1:7">
      <c r="A6" s="3">
        <v>4</v>
      </c>
      <c r="B6" s="3">
        <v>1.4</v>
      </c>
      <c r="C6" s="3">
        <v>0.72499999999999998</v>
      </c>
      <c r="D6" s="17">
        <f t="shared" si="0"/>
        <v>1.1292332340164097</v>
      </c>
      <c r="E6" s="6">
        <f t="shared" si="1"/>
        <v>1.3334043438411781E-2</v>
      </c>
      <c r="F6" s="17">
        <f t="shared" si="2"/>
        <v>0.40423323401640976</v>
      </c>
      <c r="G6" s="8">
        <f t="shared" si="3"/>
        <v>1.3866659565615882</v>
      </c>
    </row>
    <row r="7" spans="1:7">
      <c r="A7" s="3">
        <v>5</v>
      </c>
      <c r="B7" s="3">
        <v>1.5</v>
      </c>
      <c r="C7" s="3">
        <v>0.72799999999999998</v>
      </c>
      <c r="D7" s="17">
        <f t="shared" si="0"/>
        <v>1.1352258786918983</v>
      </c>
      <c r="E7" s="6">
        <f t="shared" si="1"/>
        <v>1.3802630615434058E-2</v>
      </c>
      <c r="F7" s="17">
        <f t="shared" si="2"/>
        <v>0.4072258786918983</v>
      </c>
      <c r="G7" s="8">
        <f t="shared" si="3"/>
        <v>1.486197369384566</v>
      </c>
    </row>
    <row r="8" spans="1:7">
      <c r="A8" s="3">
        <v>6</v>
      </c>
      <c r="B8" s="3">
        <v>1.6</v>
      </c>
      <c r="C8" s="3">
        <v>0.73</v>
      </c>
      <c r="D8" s="17">
        <f t="shared" si="0"/>
        <v>1.1408316234119471</v>
      </c>
      <c r="E8" s="6">
        <f t="shared" si="1"/>
        <v>1.4124135183813464E-2</v>
      </c>
      <c r="F8" s="17">
        <f t="shared" si="2"/>
        <v>0.41083162341194712</v>
      </c>
      <c r="G8" s="8">
        <f t="shared" si="3"/>
        <v>1.5858758648161866</v>
      </c>
    </row>
    <row r="9" spans="1:7">
      <c r="A9" s="3">
        <v>7</v>
      </c>
      <c r="B9" s="3">
        <v>1.7</v>
      </c>
      <c r="C9" s="3">
        <v>0.73199999999999998</v>
      </c>
      <c r="D9" s="17">
        <f t="shared" si="0"/>
        <v>1.1460974111564168</v>
      </c>
      <c r="E9" s="6">
        <f t="shared" si="1"/>
        <v>1.4453128555622358E-2</v>
      </c>
      <c r="F9" s="17">
        <f t="shared" si="2"/>
        <v>0.41409741115641685</v>
      </c>
      <c r="G9" s="8">
        <f t="shared" si="3"/>
        <v>1.6855468714443775</v>
      </c>
    </row>
    <row r="10" spans="1:7">
      <c r="A10" s="3">
        <v>8</v>
      </c>
      <c r="B10" s="3">
        <v>1.8</v>
      </c>
      <c r="C10" s="3">
        <v>0.73499999999999999</v>
      </c>
      <c r="D10" s="17">
        <f t="shared" si="0"/>
        <v>1.1510621279014233</v>
      </c>
      <c r="E10" s="6">
        <f t="shared" si="1"/>
        <v>1.4961042808362017E-2</v>
      </c>
      <c r="F10" s="17">
        <f t="shared" si="2"/>
        <v>0.41606212790142327</v>
      </c>
      <c r="G10" s="8">
        <f t="shared" si="3"/>
        <v>1.7850389571916381</v>
      </c>
    </row>
    <row r="11" spans="1:7">
      <c r="A11" s="3">
        <v>9</v>
      </c>
      <c r="B11" s="3">
        <v>1.9</v>
      </c>
      <c r="C11" s="3">
        <v>0.73599999999999999</v>
      </c>
      <c r="D11" s="17">
        <f t="shared" si="0"/>
        <v>1.1557583470713277</v>
      </c>
      <c r="E11" s="6">
        <f t="shared" si="1"/>
        <v>1.5134283519241828E-2</v>
      </c>
      <c r="F11" s="17">
        <f t="shared" si="2"/>
        <v>0.41975834707132775</v>
      </c>
      <c r="G11" s="8">
        <f t="shared" si="3"/>
        <v>1.8848657164807581</v>
      </c>
    </row>
    <row r="12" spans="1:7">
      <c r="A12" s="3">
        <v>10</v>
      </c>
      <c r="B12" s="3">
        <v>2</v>
      </c>
      <c r="C12" s="3">
        <v>0.73599999999999999</v>
      </c>
      <c r="D12" s="17">
        <f t="shared" si="0"/>
        <v>1.1602136260135583</v>
      </c>
      <c r="E12" s="6">
        <f t="shared" si="1"/>
        <v>1.5134283519241828E-2</v>
      </c>
      <c r="F12" s="17">
        <f t="shared" si="2"/>
        <v>0.42421362601355828</v>
      </c>
      <c r="G12" s="8">
        <f t="shared" si="3"/>
        <v>1.9848657164807582</v>
      </c>
    </row>
    <row r="13" spans="1:7">
      <c r="A13" s="3">
        <v>11</v>
      </c>
      <c r="B13" s="3">
        <v>2.1</v>
      </c>
      <c r="C13" s="3">
        <v>0.73899999999999999</v>
      </c>
      <c r="D13" s="17">
        <f t="shared" si="0"/>
        <v>1.1644514858275459</v>
      </c>
      <c r="E13" s="6">
        <f t="shared" si="1"/>
        <v>1.5666135033247472E-2</v>
      </c>
      <c r="F13" s="17">
        <f t="shared" si="2"/>
        <v>0.42545148582754588</v>
      </c>
      <c r="G13" s="8">
        <f t="shared" si="3"/>
        <v>2.0843338649667524</v>
      </c>
    </row>
    <row r="14" spans="1:7">
      <c r="A14" s="3">
        <v>12</v>
      </c>
      <c r="B14" s="3">
        <v>2.2000000000000002</v>
      </c>
      <c r="C14" s="3">
        <v>0.73899999999999999</v>
      </c>
      <c r="D14" s="17">
        <f t="shared" si="0"/>
        <v>1.1684921630452034</v>
      </c>
      <c r="E14" s="6">
        <f t="shared" si="1"/>
        <v>1.5666135033247472E-2</v>
      </c>
      <c r="F14" s="17">
        <f t="shared" si="2"/>
        <v>0.42949216304520343</v>
      </c>
      <c r="G14" s="8">
        <f t="shared" si="3"/>
        <v>2.1843338649667525</v>
      </c>
    </row>
    <row r="15" spans="1:7">
      <c r="A15" s="3">
        <v>13</v>
      </c>
      <c r="B15" s="3">
        <v>2.2999999999999998</v>
      </c>
      <c r="C15" s="3">
        <v>0.74099999999999999</v>
      </c>
      <c r="D15" s="17">
        <f t="shared" si="0"/>
        <v>1.1723531940842806</v>
      </c>
      <c r="E15" s="6">
        <f t="shared" si="1"/>
        <v>1.6031046195646152E-2</v>
      </c>
      <c r="F15" s="17">
        <f t="shared" si="2"/>
        <v>0.43135319408428063</v>
      </c>
      <c r="G15" s="8">
        <f t="shared" si="3"/>
        <v>2.2839689538043535</v>
      </c>
    </row>
    <row r="16" spans="1:7">
      <c r="A16" s="3">
        <v>14</v>
      </c>
      <c r="B16" s="3">
        <v>2.4</v>
      </c>
      <c r="C16" s="3">
        <v>0.73899999999999999</v>
      </c>
      <c r="D16" s="17">
        <f t="shared" si="0"/>
        <v>1.1760498752230832</v>
      </c>
      <c r="E16" s="6">
        <f t="shared" si="1"/>
        <v>1.5666135033247472E-2</v>
      </c>
      <c r="F16" s="17">
        <f t="shared" si="2"/>
        <v>0.43704987522308325</v>
      </c>
      <c r="G16" s="8">
        <f t="shared" si="3"/>
        <v>2.3843338649667523</v>
      </c>
    </row>
    <row r="17" spans="1:7">
      <c r="A17" s="3">
        <v>15</v>
      </c>
      <c r="B17" s="3">
        <v>2.5</v>
      </c>
      <c r="C17" s="3">
        <v>0.73899999999999999</v>
      </c>
      <c r="D17" s="17">
        <f t="shared" si="0"/>
        <v>1.1795956286151694</v>
      </c>
      <c r="E17" s="6">
        <f t="shared" si="1"/>
        <v>1.5666135033247472E-2</v>
      </c>
      <c r="F17" s="17">
        <f t="shared" si="2"/>
        <v>0.44059562861516943</v>
      </c>
      <c r="G17" s="8">
        <f t="shared" si="3"/>
        <v>2.4843338649667523</v>
      </c>
    </row>
    <row r="18" spans="1:7">
      <c r="A18" s="3">
        <v>16</v>
      </c>
      <c r="B18" s="3">
        <v>2.6</v>
      </c>
      <c r="C18" s="3">
        <v>0.73899999999999999</v>
      </c>
      <c r="D18" s="17">
        <f t="shared" si="0"/>
        <v>1.1830022964749256</v>
      </c>
      <c r="E18" s="6">
        <f t="shared" si="1"/>
        <v>1.5666135033247472E-2</v>
      </c>
      <c r="F18" s="17">
        <f t="shared" si="2"/>
        <v>0.44400229647492562</v>
      </c>
      <c r="G18" s="8">
        <f t="shared" si="3"/>
        <v>2.5843338649667524</v>
      </c>
    </row>
    <row r="19" spans="1:7">
      <c r="A19" s="3">
        <v>17</v>
      </c>
      <c r="B19" s="3">
        <v>2.7</v>
      </c>
      <c r="C19" s="3">
        <v>0.74099999999999999</v>
      </c>
      <c r="D19" s="17">
        <f t="shared" si="0"/>
        <v>1.1862803797125594</v>
      </c>
      <c r="E19" s="6">
        <f t="shared" si="1"/>
        <v>1.6031046195646152E-2</v>
      </c>
      <c r="F19" s="17">
        <f t="shared" si="2"/>
        <v>0.4452803797125594</v>
      </c>
      <c r="G19" s="8">
        <f t="shared" si="3"/>
        <v>2.6839689538043539</v>
      </c>
    </row>
    <row r="20" spans="1:7">
      <c r="A20" s="3">
        <v>18</v>
      </c>
      <c r="B20" s="3">
        <v>2.8</v>
      </c>
      <c r="C20" s="3">
        <v>0.73899999999999999</v>
      </c>
      <c r="D20" s="17">
        <f t="shared" si="0"/>
        <v>1.1894392331492059</v>
      </c>
      <c r="E20" s="6">
        <f t="shared" si="1"/>
        <v>1.5666135033247472E-2</v>
      </c>
      <c r="F20" s="17">
        <f t="shared" si="2"/>
        <v>0.45043923314920586</v>
      </c>
      <c r="G20" s="8">
        <f t="shared" si="3"/>
        <v>2.7843338649667522</v>
      </c>
    </row>
    <row r="21" spans="1:7">
      <c r="A21" s="3">
        <v>19</v>
      </c>
      <c r="B21" s="3">
        <v>2.9</v>
      </c>
      <c r="C21" s="3">
        <v>0.73899999999999999</v>
      </c>
      <c r="D21" s="17">
        <f t="shared" si="0"/>
        <v>1.1924872264605531</v>
      </c>
      <c r="E21" s="6">
        <f t="shared" si="1"/>
        <v>1.5666135033247472E-2</v>
      </c>
      <c r="F21" s="17">
        <f t="shared" si="2"/>
        <v>0.45348722646055306</v>
      </c>
      <c r="G21" s="8">
        <f t="shared" si="3"/>
        <v>2.8843338649667523</v>
      </c>
    </row>
    <row r="22" spans="1:7">
      <c r="A22" s="3">
        <v>20</v>
      </c>
      <c r="B22" s="3">
        <v>3</v>
      </c>
      <c r="C22" s="3">
        <v>0.74</v>
      </c>
      <c r="D22" s="17">
        <f t="shared" si="0"/>
        <v>1.1954318778246946</v>
      </c>
      <c r="E22" s="6">
        <f t="shared" si="1"/>
        <v>1.5847540327294379E-2</v>
      </c>
      <c r="F22" s="17">
        <f t="shared" si="2"/>
        <v>0.45543187782469463</v>
      </c>
      <c r="G22" s="8">
        <f t="shared" si="3"/>
        <v>2.9841524596727056</v>
      </c>
    </row>
    <row r="23" spans="1:7">
      <c r="A23" s="3">
        <v>21</v>
      </c>
      <c r="B23" s="3">
        <v>3.1</v>
      </c>
      <c r="C23" s="3">
        <v>0.73899999999999999</v>
      </c>
      <c r="D23" s="17">
        <f>LOG10((1/3.162)*10^6*B23)*0.2</f>
        <v>1.1982799656476164</v>
      </c>
      <c r="E23" s="6">
        <f t="shared" si="1"/>
        <v>1.5666135033247472E-2</v>
      </c>
      <c r="F23" s="17">
        <f t="shared" si="2"/>
        <v>0.45927996564761642</v>
      </c>
      <c r="G23" s="8">
        <f>B23-E23</f>
        <v>3.0843338649667524</v>
      </c>
    </row>
    <row r="24" spans="1:7">
      <c r="A24" s="3">
        <v>22</v>
      </c>
      <c r="B24" s="3">
        <v>3.2</v>
      </c>
      <c r="C24" s="3">
        <v>0.74099999999999999</v>
      </c>
      <c r="D24" s="17">
        <f>LOG10((1/3.162)*10^6*B24)*0.2</f>
        <v>1.2010376225447432</v>
      </c>
      <c r="E24" s="6">
        <f t="shared" si="1"/>
        <v>1.6031046195646152E-2</v>
      </c>
      <c r="F24" s="17">
        <f t="shared" si="2"/>
        <v>0.46003762254474323</v>
      </c>
      <c r="G24" s="8">
        <f>B24-E24</f>
        <v>3.1839689538043539</v>
      </c>
    </row>
    <row r="25" spans="1:7">
      <c r="A25" s="3">
        <v>23</v>
      </c>
      <c r="B25" s="3">
        <v>3.3</v>
      </c>
      <c r="C25" s="3">
        <v>0.74099999999999999</v>
      </c>
      <c r="D25" s="17">
        <f t="shared" ref="D25:D33" si="4">LOG10((1/3.162)*10^6*B25)*0.2</f>
        <v>1.2037104148563396</v>
      </c>
      <c r="E25" s="6">
        <f t="shared" si="1"/>
        <v>1.6031046195646152E-2</v>
      </c>
      <c r="F25" s="21">
        <f t="shared" si="2"/>
        <v>0.46271041485633957</v>
      </c>
      <c r="G25" s="8">
        <f t="shared" ref="G25:G42" si="5">B25-E25</f>
        <v>3.2839689538043535</v>
      </c>
    </row>
    <row r="26" spans="1:7">
      <c r="A26" s="3">
        <v>24</v>
      </c>
      <c r="B26" s="3">
        <v>3.4</v>
      </c>
      <c r="C26" s="3">
        <v>0.74199999999999999</v>
      </c>
      <c r="D26" s="17">
        <f t="shared" si="4"/>
        <v>1.2063034102892132</v>
      </c>
      <c r="E26" s="6">
        <f t="shared" si="1"/>
        <v>1.6216676961806956E-2</v>
      </c>
      <c r="F26" s="21">
        <f t="shared" si="2"/>
        <v>0.46430341028921318</v>
      </c>
      <c r="G26" s="8">
        <f t="shared" si="5"/>
        <v>3.3837833230381928</v>
      </c>
    </row>
    <row r="27" spans="1:7">
      <c r="A27" s="3">
        <v>25</v>
      </c>
      <c r="B27" s="3">
        <v>3.5</v>
      </c>
      <c r="C27" s="3">
        <v>0.74</v>
      </c>
      <c r="D27" s="17">
        <f t="shared" si="4"/>
        <v>1.2088212357508172</v>
      </c>
      <c r="E27" s="6">
        <f t="shared" si="1"/>
        <v>1.5847540327294379E-2</v>
      </c>
      <c r="F27" s="21">
        <f t="shared" si="2"/>
        <v>0.46882123575081724</v>
      </c>
      <c r="G27" s="8">
        <f t="shared" si="5"/>
        <v>3.4841524596727056</v>
      </c>
    </row>
    <row r="28" spans="1:7">
      <c r="A28" s="3">
        <v>26</v>
      </c>
      <c r="B28" s="3">
        <v>3.6</v>
      </c>
      <c r="C28" s="3">
        <v>0.74099999999999999</v>
      </c>
      <c r="D28" s="17">
        <f t="shared" si="4"/>
        <v>1.2112681270342194</v>
      </c>
      <c r="E28" s="6">
        <f t="shared" si="1"/>
        <v>1.6031046195646152E-2</v>
      </c>
      <c r="F28" s="21">
        <f t="shared" si="2"/>
        <v>0.47026812703421939</v>
      </c>
      <c r="G28" s="8">
        <f t="shared" si="5"/>
        <v>3.5839689538043538</v>
      </c>
    </row>
    <row r="29" spans="1:7">
      <c r="A29" s="3">
        <v>27</v>
      </c>
      <c r="B29" s="3">
        <v>3.7</v>
      </c>
      <c r="C29" s="3">
        <v>0.74</v>
      </c>
      <c r="D29" s="17">
        <f t="shared" si="4"/>
        <v>1.2136479716941611</v>
      </c>
      <c r="E29" s="6">
        <f>(3.162*POWER(10,5*C29))/10^6</f>
        <v>1.5847540327294379E-2</v>
      </c>
      <c r="F29" s="21">
        <f t="shared" si="2"/>
        <v>0.47364797169416106</v>
      </c>
      <c r="G29" s="8">
        <f t="shared" si="5"/>
        <v>3.6841524596727058</v>
      </c>
    </row>
    <row r="30" spans="1:7">
      <c r="A30" s="3">
        <v>28</v>
      </c>
      <c r="B30" s="3">
        <v>3.8</v>
      </c>
      <c r="C30" s="3">
        <v>0.73799999999999999</v>
      </c>
      <c r="D30" s="17">
        <f t="shared" si="4"/>
        <v>1.2159643462041241</v>
      </c>
      <c r="E30" s="6">
        <f>(3.162*POWER(10,5*C30))/10^6</f>
        <v>1.5486806268430273E-2</v>
      </c>
      <c r="F30" s="21">
        <f t="shared" si="2"/>
        <v>0.47796434620412409</v>
      </c>
      <c r="G30" s="8">
        <f t="shared" si="5"/>
        <v>3.7845131937315695</v>
      </c>
    </row>
    <row r="31" spans="1:7">
      <c r="A31" s="3">
        <v>29</v>
      </c>
      <c r="B31" s="3">
        <v>3.9</v>
      </c>
      <c r="C31" s="3">
        <v>0.73899999999999999</v>
      </c>
      <c r="D31" s="17">
        <f t="shared" si="4"/>
        <v>1.218220548286062</v>
      </c>
      <c r="E31" s="6">
        <f t="shared" ref="E31:E42" si="6">(3.162*POWER(10,5*C31))/10^6</f>
        <v>1.5666135033247472E-2</v>
      </c>
      <c r="F31" s="21">
        <f t="shared" si="2"/>
        <v>0.47922054828606198</v>
      </c>
      <c r="G31" s="8">
        <f t="shared" si="5"/>
        <v>3.8843338649667523</v>
      </c>
    </row>
    <row r="32" spans="1:7">
      <c r="A32" s="3">
        <v>30</v>
      </c>
      <c r="B32" s="3">
        <v>4</v>
      </c>
      <c r="C32" s="3">
        <v>0.73899999999999999</v>
      </c>
      <c r="D32" s="17">
        <f t="shared" si="4"/>
        <v>1.2204196251463546</v>
      </c>
      <c r="E32" s="6">
        <f t="shared" si="6"/>
        <v>1.5666135033247472E-2</v>
      </c>
      <c r="F32" s="21">
        <f t="shared" si="2"/>
        <v>0.48141962514635461</v>
      </c>
      <c r="G32" s="8">
        <f t="shared" si="5"/>
        <v>3.9843338649667523</v>
      </c>
    </row>
    <row r="33" spans="1:7">
      <c r="A33" s="3">
        <v>31</v>
      </c>
      <c r="B33" s="3">
        <v>4.0999999999999996</v>
      </c>
      <c r="C33" s="3">
        <v>0.73799999999999999</v>
      </c>
      <c r="D33" s="17">
        <f t="shared" si="4"/>
        <v>1.2225643982247092</v>
      </c>
      <c r="E33" s="6">
        <f t="shared" si="6"/>
        <v>1.5486806268430273E-2</v>
      </c>
      <c r="F33" s="21">
        <f t="shared" si="2"/>
        <v>0.4845643982247092</v>
      </c>
      <c r="G33" s="8">
        <f t="shared" si="5"/>
        <v>4.0845131937315697</v>
      </c>
    </row>
    <row r="34" spans="1:7">
      <c r="A34" s="3">
        <v>32</v>
      </c>
      <c r="B34" s="3">
        <v>4.2</v>
      </c>
      <c r="C34" s="3">
        <v>0.74099999999999999</v>
      </c>
      <c r="D34" s="17">
        <f>LOG10((1/3.162)*10^6*B34)*0.2</f>
        <v>1.2246574849603422</v>
      </c>
      <c r="E34" s="6">
        <f t="shared" si="6"/>
        <v>1.6031046195646152E-2</v>
      </c>
      <c r="F34" s="21">
        <f t="shared" si="2"/>
        <v>0.48365748496034222</v>
      </c>
      <c r="G34" s="8">
        <f t="shared" si="5"/>
        <v>4.1839689538043539</v>
      </c>
    </row>
    <row r="35" spans="1:7">
      <c r="A35" s="3">
        <v>33</v>
      </c>
      <c r="B35" s="3">
        <v>4.3</v>
      </c>
      <c r="C35" s="3">
        <v>0.74199999999999999</v>
      </c>
      <c r="D35" s="17">
        <f>LOG10((1/3.162)*10^6*B35)*0.2</f>
        <v>1.2267013179966793</v>
      </c>
      <c r="E35" s="6">
        <f t="shared" si="6"/>
        <v>1.6216676961806956E-2</v>
      </c>
      <c r="F35" s="21">
        <f t="shared" si="2"/>
        <v>0.48470131799667926</v>
      </c>
      <c r="G35" s="8">
        <f t="shared" si="5"/>
        <v>4.2837833230381932</v>
      </c>
    </row>
    <row r="36" spans="1:7">
      <c r="A36" s="3">
        <v>34</v>
      </c>
      <c r="B36" s="3">
        <v>4.4000000000000004</v>
      </c>
      <c r="C36" s="3">
        <v>0.74099999999999999</v>
      </c>
      <c r="D36" s="17">
        <f t="shared" ref="D36:D42" si="7">LOG10((1/3.162)*10^6*B36)*0.2</f>
        <v>1.2286981621779995</v>
      </c>
      <c r="E36" s="6">
        <f t="shared" si="6"/>
        <v>1.6031046195646152E-2</v>
      </c>
      <c r="F36" s="21">
        <f t="shared" si="2"/>
        <v>0.48769816217799955</v>
      </c>
      <c r="G36" s="8">
        <f t="shared" si="5"/>
        <v>4.383968953804354</v>
      </c>
    </row>
    <row r="37" spans="1:7">
      <c r="A37" s="3">
        <v>35</v>
      </c>
      <c r="B37" s="3">
        <v>4.5</v>
      </c>
      <c r="C37" s="3">
        <v>0.73899999999999999</v>
      </c>
      <c r="D37" s="17">
        <f t="shared" si="7"/>
        <v>1.2306501296358308</v>
      </c>
      <c r="E37" s="6">
        <f t="shared" si="6"/>
        <v>1.5666135033247472E-2</v>
      </c>
      <c r="F37" s="21">
        <f t="shared" si="2"/>
        <v>0.49165012963583077</v>
      </c>
      <c r="G37" s="8">
        <f t="shared" si="5"/>
        <v>4.4843338649667528</v>
      </c>
    </row>
    <row r="38" spans="1:7">
      <c r="A38" s="3">
        <v>36</v>
      </c>
      <c r="B38" s="3">
        <v>4.5999999999999996</v>
      </c>
      <c r="C38" s="3">
        <v>0.73899999999999999</v>
      </c>
      <c r="D38" s="17">
        <f t="shared" si="7"/>
        <v>1.232559193217077</v>
      </c>
      <c r="E38" s="6">
        <f t="shared" si="6"/>
        <v>1.5666135033247472E-2</v>
      </c>
      <c r="F38" s="21">
        <f t="shared" si="2"/>
        <v>0.49355919321707697</v>
      </c>
      <c r="G38" s="8">
        <f t="shared" si="5"/>
        <v>4.5843338649667524</v>
      </c>
    </row>
    <row r="39" spans="1:7">
      <c r="A39" s="3">
        <v>37</v>
      </c>
      <c r="B39" s="3">
        <v>4.7</v>
      </c>
      <c r="C39" s="3">
        <v>0.73599999999999999</v>
      </c>
      <c r="D39" s="17">
        <f t="shared" si="7"/>
        <v>1.2344271984679054</v>
      </c>
      <c r="E39" s="6">
        <f t="shared" si="6"/>
        <v>1.5134283519241828E-2</v>
      </c>
      <c r="F39" s="21">
        <f t="shared" si="2"/>
        <v>0.4984271984679054</v>
      </c>
      <c r="G39" s="8">
        <f t="shared" si="5"/>
        <v>4.6848657164807586</v>
      </c>
    </row>
    <row r="40" spans="1:7">
      <c r="A40" s="3">
        <v>38</v>
      </c>
      <c r="B40" s="3">
        <v>4.7999999999999901</v>
      </c>
      <c r="C40" s="3">
        <v>0.73799999999999999</v>
      </c>
      <c r="D40" s="17">
        <f t="shared" si="7"/>
        <v>1.2362558743558794</v>
      </c>
      <c r="E40" s="6">
        <f t="shared" si="6"/>
        <v>1.5486806268430273E-2</v>
      </c>
      <c r="F40" s="21">
        <f t="shared" si="2"/>
        <v>0.49825587435587937</v>
      </c>
      <c r="G40" s="8">
        <f t="shared" si="5"/>
        <v>4.7845131937315601</v>
      </c>
    </row>
    <row r="41" spans="1:7">
      <c r="A41" s="3">
        <v>39</v>
      </c>
      <c r="B41" s="3">
        <v>4.8999999999999897</v>
      </c>
      <c r="C41" s="3">
        <v>0.73899999999999999</v>
      </c>
      <c r="D41" s="17">
        <f t="shared" si="7"/>
        <v>1.2380468428864646</v>
      </c>
      <c r="E41" s="6">
        <f t="shared" si="6"/>
        <v>1.5666135033247472E-2</v>
      </c>
      <c r="F41" s="21">
        <f t="shared" si="2"/>
        <v>0.49904684288646461</v>
      </c>
      <c r="G41" s="8">
        <f t="shared" si="5"/>
        <v>4.8843338649667425</v>
      </c>
    </row>
    <row r="42" spans="1:7">
      <c r="A42" s="3">
        <v>40</v>
      </c>
      <c r="B42" s="3">
        <v>5</v>
      </c>
      <c r="C42" s="3">
        <v>0.73599999999999999</v>
      </c>
      <c r="D42" s="17">
        <f t="shared" si="7"/>
        <v>1.2398016277479658</v>
      </c>
      <c r="E42" s="6">
        <f t="shared" si="6"/>
        <v>1.5134283519241828E-2</v>
      </c>
      <c r="F42" s="21">
        <f t="shared" si="2"/>
        <v>0.50380162774796577</v>
      </c>
      <c r="G42" s="8">
        <f t="shared" si="5"/>
        <v>4.9848657164807584</v>
      </c>
    </row>
    <row r="43" spans="1:7">
      <c r="A43" s="1"/>
    </row>
    <row r="44" spans="1:7">
      <c r="A44" s="1"/>
    </row>
    <row r="45" spans="1:7">
      <c r="A45" s="1"/>
    </row>
    <row r="46" spans="1:7">
      <c r="A46" s="1"/>
    </row>
    <row r="47" spans="1:7">
      <c r="A47" s="1"/>
    </row>
  </sheetData>
  <mergeCells count="1">
    <mergeCell ref="B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B21" sqref="B21"/>
    </sheetView>
  </sheetViews>
  <sheetFormatPr defaultRowHeight="13.5"/>
  <cols>
    <col min="1" max="1" width="9" style="1"/>
    <col min="2" max="2" width="13.75" style="1" customWidth="1"/>
    <col min="3" max="3" width="10.5" style="1" customWidth="1"/>
    <col min="4" max="4" width="22.75" style="18" customWidth="1"/>
    <col min="5" max="8" width="22.75" customWidth="1"/>
  </cols>
  <sheetData>
    <row r="1" spans="1:7">
      <c r="A1" s="1" t="s">
        <v>3</v>
      </c>
      <c r="B1" s="30" t="s">
        <v>20</v>
      </c>
      <c r="C1" s="30"/>
      <c r="D1" s="30"/>
      <c r="E1" s="30"/>
      <c r="F1" s="30"/>
      <c r="G1" s="30"/>
    </row>
    <row r="2" spans="1:7">
      <c r="A2" s="3" t="s">
        <v>2</v>
      </c>
      <c r="B2" s="3" t="s">
        <v>5</v>
      </c>
      <c r="C2" s="3" t="s">
        <v>1</v>
      </c>
      <c r="D2" s="15" t="s">
        <v>11</v>
      </c>
      <c r="E2" s="12" t="s">
        <v>16</v>
      </c>
      <c r="F2" s="17" t="s">
        <v>14</v>
      </c>
      <c r="G2" s="22" t="s">
        <v>17</v>
      </c>
    </row>
    <row r="3" spans="1:7">
      <c r="A3" s="3">
        <v>1</v>
      </c>
      <c r="B3" s="3">
        <v>1</v>
      </c>
      <c r="C3" s="3">
        <v>0.73799999999999999</v>
      </c>
      <c r="D3" s="17">
        <f>LOG10((1/3.162)*10^6*B3)*0.2</f>
        <v>1.1000076268807619</v>
      </c>
      <c r="E3" s="6">
        <f>(3.162*POWER(10,5*C3))/10^6</f>
        <v>1.5486806268430273E-2</v>
      </c>
      <c r="F3" s="17">
        <f>D3-C3</f>
        <v>0.36200762688076193</v>
      </c>
      <c r="G3" s="8">
        <f>B3-E3</f>
        <v>0.98451319373156976</v>
      </c>
    </row>
    <row r="4" spans="1:7">
      <c r="A4" s="3">
        <v>2</v>
      </c>
      <c r="B4" s="3">
        <v>2</v>
      </c>
      <c r="C4" s="3">
        <v>0.74</v>
      </c>
      <c r="D4" s="17">
        <f>LOG10((1/3.162)*10^6*B4)*0.2</f>
        <v>1.1602136260135583</v>
      </c>
      <c r="E4" s="6">
        <f>(3.162*POWER(10,5*C4))/10^6</f>
        <v>1.5847540327294379E-2</v>
      </c>
      <c r="F4" s="17">
        <f>D4-C4</f>
        <v>0.42021362601355827</v>
      </c>
      <c r="G4" s="8">
        <f>B4-E4</f>
        <v>1.9841524596727056</v>
      </c>
    </row>
    <row r="5" spans="1:7">
      <c r="A5" s="3">
        <v>3</v>
      </c>
      <c r="B5" s="3">
        <v>3</v>
      </c>
      <c r="C5" s="3">
        <v>0.745</v>
      </c>
      <c r="D5" s="17">
        <f t="shared" ref="D5:D12" si="0">LOG10((1/3.162)*10^6*B5)*0.2</f>
        <v>1.1954318778246946</v>
      </c>
      <c r="E5" s="6">
        <f t="shared" ref="E5:E12" si="1">(3.162*POWER(10,5*C5))/10^6</f>
        <v>1.6786566126583878E-2</v>
      </c>
      <c r="F5" s="17">
        <f t="shared" ref="F5:F12" si="2">D5-C5</f>
        <v>0.45043187782469463</v>
      </c>
      <c r="G5" s="8">
        <f t="shared" ref="G5:G12" si="3">B5-E5</f>
        <v>2.983213433873416</v>
      </c>
    </row>
    <row r="6" spans="1:7">
      <c r="A6" s="3">
        <v>4</v>
      </c>
      <c r="B6" s="3">
        <v>4</v>
      </c>
      <c r="C6" s="3">
        <v>0.755</v>
      </c>
      <c r="D6" s="17">
        <f t="shared" si="0"/>
        <v>1.2204196251463546</v>
      </c>
      <c r="E6" s="6">
        <f t="shared" si="1"/>
        <v>1.883483697838733E-2</v>
      </c>
      <c r="F6" s="17">
        <f t="shared" si="2"/>
        <v>0.4654196251463546</v>
      </c>
      <c r="G6" s="8">
        <f t="shared" si="3"/>
        <v>3.9811651630216125</v>
      </c>
    </row>
    <row r="7" spans="1:7">
      <c r="A7" s="3">
        <v>5</v>
      </c>
      <c r="B7" s="3">
        <v>5</v>
      </c>
      <c r="C7" s="3">
        <v>0.77100000000000002</v>
      </c>
      <c r="D7" s="17">
        <f t="shared" si="0"/>
        <v>1.2398016277479658</v>
      </c>
      <c r="E7" s="6">
        <f t="shared" si="1"/>
        <v>2.2644454630931975E-2</v>
      </c>
      <c r="F7" s="17">
        <f t="shared" si="2"/>
        <v>0.46880162774796574</v>
      </c>
      <c r="G7" s="8">
        <f t="shared" si="3"/>
        <v>4.9773555453690683</v>
      </c>
    </row>
    <row r="8" spans="1:7">
      <c r="A8" s="3">
        <v>6</v>
      </c>
      <c r="B8" s="3">
        <v>6</v>
      </c>
      <c r="C8" s="3">
        <v>0.79100000000000004</v>
      </c>
      <c r="D8" s="17">
        <f t="shared" si="0"/>
        <v>1.2556378769574907</v>
      </c>
      <c r="E8" s="6">
        <f t="shared" si="1"/>
        <v>2.8507679371100391E-2</v>
      </c>
      <c r="F8" s="17">
        <f t="shared" si="2"/>
        <v>0.4646378769574907</v>
      </c>
      <c r="G8" s="8">
        <f t="shared" si="3"/>
        <v>5.9714923206288999</v>
      </c>
    </row>
    <row r="9" spans="1:7">
      <c r="A9" s="3">
        <v>7</v>
      </c>
      <c r="B9" s="3">
        <v>7</v>
      </c>
      <c r="C9" s="3">
        <v>0.69799999999999995</v>
      </c>
      <c r="D9" s="17">
        <f t="shared" si="0"/>
        <v>1.2690272348836134</v>
      </c>
      <c r="E9" s="6">
        <f t="shared" si="1"/>
        <v>9.7715141576079773E-3</v>
      </c>
      <c r="F9" s="17">
        <f t="shared" si="2"/>
        <v>0.5710272348836134</v>
      </c>
      <c r="G9" s="8">
        <f t="shared" si="3"/>
        <v>6.9902284858423922</v>
      </c>
    </row>
    <row r="10" spans="1:7">
      <c r="A10" s="3">
        <v>8</v>
      </c>
      <c r="B10" s="3">
        <v>8</v>
      </c>
      <c r="C10" s="3">
        <v>0.72299999999999998</v>
      </c>
      <c r="D10" s="17">
        <f t="shared" si="0"/>
        <v>1.2806256242791507</v>
      </c>
      <c r="E10" s="6">
        <f t="shared" si="1"/>
        <v>1.3030523553857592E-2</v>
      </c>
      <c r="F10" s="17">
        <f t="shared" si="2"/>
        <v>0.55762562427915074</v>
      </c>
      <c r="G10" s="8">
        <f t="shared" si="3"/>
        <v>7.9869694764461423</v>
      </c>
    </row>
    <row r="11" spans="1:7">
      <c r="A11" s="3">
        <v>9</v>
      </c>
      <c r="B11" s="3">
        <v>9</v>
      </c>
      <c r="C11" s="3">
        <v>0.73799999999999999</v>
      </c>
      <c r="D11" s="17">
        <f t="shared" si="0"/>
        <v>1.2908561287686271</v>
      </c>
      <c r="E11" s="6">
        <f t="shared" si="1"/>
        <v>1.5486806268430273E-2</v>
      </c>
      <c r="F11" s="17">
        <f t="shared" si="2"/>
        <v>0.55285612876862711</v>
      </c>
      <c r="G11" s="8">
        <f t="shared" si="3"/>
        <v>8.9845131937315692</v>
      </c>
    </row>
    <row r="12" spans="1:7">
      <c r="A12" s="3">
        <v>10</v>
      </c>
      <c r="B12" s="3">
        <v>10</v>
      </c>
      <c r="C12" s="3">
        <v>0.73599999999999999</v>
      </c>
      <c r="D12" s="17">
        <f t="shared" si="0"/>
        <v>1.3000076268807621</v>
      </c>
      <c r="E12" s="6">
        <f t="shared" si="1"/>
        <v>1.5134283519241828E-2</v>
      </c>
      <c r="F12" s="17">
        <f t="shared" si="2"/>
        <v>0.56400762688076211</v>
      </c>
      <c r="G12" s="8">
        <f t="shared" si="3"/>
        <v>9.9848657164807584</v>
      </c>
    </row>
  </sheetData>
  <mergeCells count="1">
    <mergeCell ref="B1:G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02"/>
  <sheetViews>
    <sheetView workbookViewId="0">
      <selection activeCell="J8" sqref="J8"/>
    </sheetView>
  </sheetViews>
  <sheetFormatPr defaultRowHeight="13.5"/>
  <cols>
    <col min="1" max="1" width="9" style="1"/>
    <col min="2" max="2" width="12" customWidth="1"/>
    <col min="3" max="3" width="13.125" style="1" customWidth="1"/>
    <col min="4" max="4" width="20.875" style="18" customWidth="1"/>
    <col min="5" max="7" width="20.875" customWidth="1"/>
  </cols>
  <sheetData>
    <row r="1" spans="1:7">
      <c r="A1" s="3" t="s">
        <v>6</v>
      </c>
      <c r="B1" s="26" t="s">
        <v>19</v>
      </c>
      <c r="C1" s="26"/>
      <c r="D1" s="26"/>
      <c r="E1" s="26"/>
      <c r="F1" s="26"/>
    </row>
    <row r="2" spans="1:7">
      <c r="A2" s="6" t="s">
        <v>2</v>
      </c>
      <c r="B2" s="6" t="s">
        <v>5</v>
      </c>
      <c r="C2" s="6" t="s">
        <v>1</v>
      </c>
      <c r="D2" s="15" t="s">
        <v>11</v>
      </c>
      <c r="E2" s="12" t="s">
        <v>16</v>
      </c>
      <c r="F2" s="17" t="s">
        <v>14</v>
      </c>
      <c r="G2" s="22" t="s">
        <v>17</v>
      </c>
    </row>
    <row r="3" spans="1:7">
      <c r="A3" s="6">
        <v>1</v>
      </c>
      <c r="B3" s="6">
        <v>10</v>
      </c>
      <c r="C3" s="6">
        <v>0.78500000000000003</v>
      </c>
      <c r="D3" s="17">
        <f>LOG10((1/3.162)*10^6*B3)*0.2</f>
        <v>1.3000076268807621</v>
      </c>
      <c r="E3" s="6">
        <f>(3.162*POWER(10,5*C3))/10^6</f>
        <v>2.660491437882111E-2</v>
      </c>
      <c r="F3" s="17">
        <f>D3-C3</f>
        <v>0.51500762688076207</v>
      </c>
      <c r="G3" s="8">
        <f>B3-E3</f>
        <v>9.9733950856211795</v>
      </c>
    </row>
    <row r="4" spans="1:7">
      <c r="A4" s="6">
        <v>2</v>
      </c>
      <c r="B4" s="6">
        <v>20</v>
      </c>
      <c r="C4" s="6">
        <v>0.89</v>
      </c>
      <c r="D4" s="17">
        <f>LOG10((1/3.162)*10^6*B4)*0.2</f>
        <v>1.3602136260135582</v>
      </c>
      <c r="E4" s="6">
        <f>(3.162*POWER(10,5*C4))/10^6</f>
        <v>8.9117268286582202E-2</v>
      </c>
      <c r="F4" s="17">
        <f>D4-C4</f>
        <v>0.47021362601355821</v>
      </c>
      <c r="G4" s="8">
        <f>B4-E4</f>
        <v>19.910882731713418</v>
      </c>
    </row>
    <row r="5" spans="1:7">
      <c r="A5" s="6">
        <v>3</v>
      </c>
      <c r="B5" s="6">
        <v>30</v>
      </c>
      <c r="C5" s="6">
        <v>0.97099999999999997</v>
      </c>
      <c r="D5" s="17">
        <f t="shared" ref="D5:D27" si="0">LOG10((1/3.162)*10^6*B5)*0.2</f>
        <v>1.3954318778246946</v>
      </c>
      <c r="E5" s="6">
        <f t="shared" ref="E5:E26" si="1">(3.162*POWER(10,5*C5))/10^6</f>
        <v>0.22644454630931959</v>
      </c>
      <c r="F5" s="17">
        <f t="shared" ref="F5:F68" si="2">D5-C5</f>
        <v>0.4244318778246946</v>
      </c>
      <c r="G5" s="8">
        <f t="shared" ref="G5:G63" si="3">B5-E5</f>
        <v>29.77355545369068</v>
      </c>
    </row>
    <row r="6" spans="1:7">
      <c r="A6" s="6">
        <v>4</v>
      </c>
      <c r="B6" s="6">
        <v>40</v>
      </c>
      <c r="C6" s="6">
        <v>1.036</v>
      </c>
      <c r="D6" s="17">
        <f t="shared" si="0"/>
        <v>1.4204196251463546</v>
      </c>
      <c r="E6" s="6">
        <f t="shared" si="1"/>
        <v>0.47858806675552906</v>
      </c>
      <c r="F6" s="17">
        <f t="shared" si="2"/>
        <v>0.38441962514635453</v>
      </c>
      <c r="G6" s="8">
        <f t="shared" si="3"/>
        <v>39.521411933244472</v>
      </c>
    </row>
    <row r="7" spans="1:7">
      <c r="A7" s="6">
        <v>5</v>
      </c>
      <c r="B7" s="6">
        <v>50</v>
      </c>
      <c r="C7" s="6">
        <v>1.0649999999999999</v>
      </c>
      <c r="D7" s="17">
        <f t="shared" si="0"/>
        <v>1.4398016277479657</v>
      </c>
      <c r="E7" s="6">
        <f t="shared" si="1"/>
        <v>0.66828523439634702</v>
      </c>
      <c r="F7" s="17">
        <f t="shared" si="2"/>
        <v>0.37480162774796577</v>
      </c>
      <c r="G7" s="8">
        <f t="shared" si="3"/>
        <v>49.33171476560365</v>
      </c>
    </row>
    <row r="8" spans="1:7">
      <c r="A8" s="6">
        <v>6</v>
      </c>
      <c r="B8" s="6">
        <v>60</v>
      </c>
      <c r="C8" s="6">
        <v>1.105</v>
      </c>
      <c r="D8" s="17">
        <f t="shared" si="0"/>
        <v>1.4556378769574909</v>
      </c>
      <c r="E8" s="6">
        <f t="shared" si="1"/>
        <v>1.0591607186170535</v>
      </c>
      <c r="F8" s="17">
        <f t="shared" si="2"/>
        <v>0.35063787695749093</v>
      </c>
      <c r="G8" s="8">
        <f t="shared" si="3"/>
        <v>58.940839281382949</v>
      </c>
    </row>
    <row r="9" spans="1:7">
      <c r="A9" s="6">
        <v>7</v>
      </c>
      <c r="B9" s="6">
        <v>70</v>
      </c>
      <c r="C9" s="6">
        <v>1.151</v>
      </c>
      <c r="D9" s="17">
        <f t="shared" si="0"/>
        <v>1.4690272348836135</v>
      </c>
      <c r="E9" s="6">
        <f t="shared" si="1"/>
        <v>1.7987129673282301</v>
      </c>
      <c r="F9" s="17">
        <f t="shared" si="2"/>
        <v>0.31802723488361351</v>
      </c>
      <c r="G9" s="8">
        <f t="shared" si="3"/>
        <v>68.201287032671772</v>
      </c>
    </row>
    <row r="10" spans="1:7">
      <c r="A10" s="6">
        <v>8</v>
      </c>
      <c r="B10" s="6">
        <v>80</v>
      </c>
      <c r="C10" s="6">
        <v>1.1850000000000001</v>
      </c>
      <c r="D10" s="17">
        <f t="shared" si="0"/>
        <v>1.4806256242791509</v>
      </c>
      <c r="E10" s="6">
        <f t="shared" si="1"/>
        <v>2.6604914378821172</v>
      </c>
      <c r="F10" s="17">
        <f t="shared" si="2"/>
        <v>0.29562562427915084</v>
      </c>
      <c r="G10" s="8">
        <f t="shared" si="3"/>
        <v>77.339508562117885</v>
      </c>
    </row>
    <row r="11" spans="1:7">
      <c r="A11" s="6">
        <v>9</v>
      </c>
      <c r="B11" s="6">
        <v>90</v>
      </c>
      <c r="C11" s="6">
        <v>1.2110000000000001</v>
      </c>
      <c r="D11" s="17">
        <f t="shared" si="0"/>
        <v>1.4908561287686271</v>
      </c>
      <c r="E11" s="6">
        <f t="shared" si="1"/>
        <v>3.5889041991558694</v>
      </c>
      <c r="F11" s="17">
        <f t="shared" si="2"/>
        <v>0.27985612876862698</v>
      </c>
      <c r="G11" s="8">
        <f t="shared" si="3"/>
        <v>86.411095800844137</v>
      </c>
    </row>
    <row r="12" spans="1:7">
      <c r="A12" s="6">
        <v>10</v>
      </c>
      <c r="B12" s="6">
        <v>100</v>
      </c>
      <c r="C12" s="6">
        <v>1.2330000000000001</v>
      </c>
      <c r="D12" s="17">
        <f t="shared" si="0"/>
        <v>1.5000076268807621</v>
      </c>
      <c r="E12" s="6">
        <f t="shared" si="1"/>
        <v>4.6234042256321581</v>
      </c>
      <c r="F12" s="17">
        <f t="shared" si="2"/>
        <v>0.26700762688076196</v>
      </c>
      <c r="G12" s="8">
        <f t="shared" si="3"/>
        <v>95.376595774367843</v>
      </c>
    </row>
    <row r="13" spans="1:7">
      <c r="A13" s="6">
        <v>11</v>
      </c>
      <c r="B13" s="6">
        <v>110</v>
      </c>
      <c r="C13" s="6">
        <v>1.2529999999999999</v>
      </c>
      <c r="D13" s="17">
        <f t="shared" si="0"/>
        <v>1.5082861639124072</v>
      </c>
      <c r="E13" s="6">
        <f t="shared" si="1"/>
        <v>5.8205210686448421</v>
      </c>
      <c r="F13" s="17">
        <f t="shared" si="2"/>
        <v>0.25528616391240733</v>
      </c>
      <c r="G13" s="8">
        <f t="shared" si="3"/>
        <v>104.17947893135516</v>
      </c>
    </row>
    <row r="14" spans="1:7">
      <c r="A14" s="6">
        <v>12</v>
      </c>
      <c r="B14" s="6">
        <v>120</v>
      </c>
      <c r="C14" s="6">
        <v>1.272</v>
      </c>
      <c r="D14" s="17">
        <f t="shared" si="0"/>
        <v>1.515843876090287</v>
      </c>
      <c r="E14" s="6">
        <f t="shared" si="1"/>
        <v>7.2437235180517092</v>
      </c>
      <c r="F14" s="17">
        <f t="shared" si="2"/>
        <v>0.24384387609028702</v>
      </c>
      <c r="G14" s="8">
        <f t="shared" si="3"/>
        <v>112.75627648194829</v>
      </c>
    </row>
    <row r="15" spans="1:7">
      <c r="A15" s="6">
        <v>13</v>
      </c>
      <c r="B15" s="6">
        <v>130</v>
      </c>
      <c r="C15" s="6">
        <v>1.2909999999999999</v>
      </c>
      <c r="D15" s="17">
        <f t="shared" si="0"/>
        <v>1.5227962973421294</v>
      </c>
      <c r="E15" s="6">
        <f>(3.162*POWER(10,5*C15))/10^6</f>
        <v>9.0149197618473824</v>
      </c>
      <c r="F15" s="17">
        <f t="shared" si="2"/>
        <v>0.23179629734212948</v>
      </c>
      <c r="G15" s="8">
        <f t="shared" si="3"/>
        <v>120.98508023815262</v>
      </c>
    </row>
    <row r="16" spans="1:7">
      <c r="A16" s="6">
        <v>14</v>
      </c>
      <c r="B16" s="6">
        <v>140</v>
      </c>
      <c r="C16" s="6">
        <v>1.3029999999999999</v>
      </c>
      <c r="D16" s="17">
        <f t="shared" si="0"/>
        <v>1.5292332340164096</v>
      </c>
      <c r="E16" s="6">
        <f t="shared" si="1"/>
        <v>10.350512772068862</v>
      </c>
      <c r="F16" s="17">
        <f t="shared" si="2"/>
        <v>0.22623323401640971</v>
      </c>
      <c r="G16" s="8">
        <f t="shared" si="3"/>
        <v>129.64948722793113</v>
      </c>
    </row>
    <row r="17" spans="1:7">
      <c r="A17" s="6">
        <v>15</v>
      </c>
      <c r="B17" s="6">
        <v>150</v>
      </c>
      <c r="C17" s="6">
        <v>1.3129999999999999</v>
      </c>
      <c r="D17" s="17">
        <f t="shared" si="0"/>
        <v>1.5352258786918984</v>
      </c>
      <c r="E17" s="6">
        <f t="shared" si="1"/>
        <v>11.613466341749429</v>
      </c>
      <c r="F17" s="17">
        <f t="shared" si="2"/>
        <v>0.22222587869189847</v>
      </c>
      <c r="G17" s="8">
        <f t="shared" si="3"/>
        <v>138.38653365825058</v>
      </c>
    </row>
    <row r="18" spans="1:7">
      <c r="A18" s="6">
        <v>16</v>
      </c>
      <c r="B18" s="6">
        <v>160</v>
      </c>
      <c r="C18" s="6">
        <v>1.3220000000000001</v>
      </c>
      <c r="D18" s="17">
        <f t="shared" si="0"/>
        <v>1.540831623411947</v>
      </c>
      <c r="E18" s="6">
        <f t="shared" si="1"/>
        <v>12.881364384166076</v>
      </c>
      <c r="F18" s="17">
        <f t="shared" si="2"/>
        <v>0.21883162341194695</v>
      </c>
      <c r="G18" s="8">
        <f t="shared" si="3"/>
        <v>147.11863561583391</v>
      </c>
    </row>
    <row r="19" spans="1:7">
      <c r="A19" s="6">
        <v>17</v>
      </c>
      <c r="B19" s="6">
        <v>170</v>
      </c>
      <c r="C19" s="6">
        <v>1.34</v>
      </c>
      <c r="D19" s="17">
        <f t="shared" si="0"/>
        <v>1.546097411156417</v>
      </c>
      <c r="E19" s="6">
        <f t="shared" si="1"/>
        <v>15.847540327294375</v>
      </c>
      <c r="F19" s="17">
        <f t="shared" si="2"/>
        <v>0.20609741115641689</v>
      </c>
      <c r="G19" s="8">
        <f t="shared" si="3"/>
        <v>154.15245967270562</v>
      </c>
    </row>
    <row r="20" spans="1:7">
      <c r="A20" s="6">
        <v>18</v>
      </c>
      <c r="B20" s="6">
        <v>180</v>
      </c>
      <c r="C20" s="6">
        <v>1.349</v>
      </c>
      <c r="D20" s="17">
        <f t="shared" si="0"/>
        <v>1.5510621279014234</v>
      </c>
      <c r="E20" s="6">
        <f>(3.162*POWER(10,5*C20))/10^6</f>
        <v>17.577692614890186</v>
      </c>
      <c r="F20" s="17">
        <f t="shared" si="2"/>
        <v>0.20206212790142342</v>
      </c>
      <c r="G20" s="8">
        <f t="shared" si="3"/>
        <v>162.4223073851098</v>
      </c>
    </row>
    <row r="21" spans="1:7">
      <c r="A21" s="6">
        <v>19</v>
      </c>
      <c r="B21" s="6">
        <v>190</v>
      </c>
      <c r="C21" s="6">
        <v>1.357</v>
      </c>
      <c r="D21" s="17">
        <f t="shared" si="0"/>
        <v>1.5557583470713279</v>
      </c>
      <c r="E21" s="6">
        <f t="shared" si="1"/>
        <v>19.2735566907342</v>
      </c>
      <c r="F21" s="17">
        <f t="shared" si="2"/>
        <v>0.19875834707132789</v>
      </c>
      <c r="G21" s="8">
        <f t="shared" si="3"/>
        <v>170.72644330926579</v>
      </c>
    </row>
    <row r="22" spans="1:7">
      <c r="A22" s="6">
        <v>20</v>
      </c>
      <c r="B22" s="6">
        <v>200</v>
      </c>
      <c r="C22" s="6">
        <v>1.365</v>
      </c>
      <c r="D22" s="17">
        <f t="shared" si="0"/>
        <v>1.5602136260135584</v>
      </c>
      <c r="E22" s="6">
        <f t="shared" si="1"/>
        <v>21.133034673519642</v>
      </c>
      <c r="F22" s="17">
        <f t="shared" si="2"/>
        <v>0.19521362601355841</v>
      </c>
      <c r="G22" s="8">
        <f t="shared" si="3"/>
        <v>178.86696532648037</v>
      </c>
    </row>
    <row r="23" spans="1:7">
      <c r="A23" s="6">
        <v>21</v>
      </c>
      <c r="B23" s="6">
        <v>210</v>
      </c>
      <c r="C23" s="6">
        <v>1.375</v>
      </c>
      <c r="D23" s="17">
        <f t="shared" si="0"/>
        <v>1.564451485827546</v>
      </c>
      <c r="E23" s="6">
        <f t="shared" si="1"/>
        <v>23.711654899092295</v>
      </c>
      <c r="F23" s="17">
        <f t="shared" si="2"/>
        <v>0.18945148582754601</v>
      </c>
      <c r="G23" s="8">
        <f t="shared" si="3"/>
        <v>186.28834510090769</v>
      </c>
    </row>
    <row r="24" spans="1:7">
      <c r="A24" s="6">
        <v>22</v>
      </c>
      <c r="B24" s="6">
        <v>220</v>
      </c>
      <c r="C24" s="6">
        <v>1.3839999999999999</v>
      </c>
      <c r="D24" s="17">
        <f t="shared" si="0"/>
        <v>1.5684921630452033</v>
      </c>
      <c r="E24" s="6">
        <f t="shared" si="1"/>
        <v>26.300370442266495</v>
      </c>
      <c r="F24" s="17">
        <f t="shared" si="2"/>
        <v>0.18449216304520344</v>
      </c>
      <c r="G24" s="8">
        <f t="shared" si="3"/>
        <v>193.69962955773352</v>
      </c>
    </row>
    <row r="25" spans="1:7">
      <c r="A25" s="6">
        <v>23</v>
      </c>
      <c r="B25" s="6">
        <v>230</v>
      </c>
      <c r="C25" s="6">
        <v>1.393</v>
      </c>
      <c r="D25" s="17">
        <f t="shared" si="0"/>
        <v>1.5723531940842808</v>
      </c>
      <c r="E25" s="6">
        <f>(3.162*POWER(10,5*C25))/10^6</f>
        <v>29.171708526633637</v>
      </c>
      <c r="F25" s="17">
        <f t="shared" si="2"/>
        <v>0.17935319408428074</v>
      </c>
      <c r="G25" s="8">
        <f t="shared" si="3"/>
        <v>200.82829147336636</v>
      </c>
    </row>
    <row r="26" spans="1:7">
      <c r="A26" s="6">
        <v>24</v>
      </c>
      <c r="B26" s="6">
        <v>240</v>
      </c>
      <c r="C26" s="6">
        <v>1.4019999999999999</v>
      </c>
      <c r="D26" s="17">
        <f t="shared" si="0"/>
        <v>1.5760498752230834</v>
      </c>
      <c r="E26" s="6">
        <f t="shared" si="1"/>
        <v>32.356524415917463</v>
      </c>
      <c r="F26" s="17">
        <f t="shared" si="2"/>
        <v>0.17404987522308346</v>
      </c>
      <c r="G26" s="8">
        <f t="shared" si="3"/>
        <v>207.64347558408252</v>
      </c>
    </row>
    <row r="27" spans="1:7">
      <c r="A27" s="6">
        <v>25</v>
      </c>
      <c r="B27" s="6">
        <v>250</v>
      </c>
      <c r="C27" s="6">
        <v>1.41</v>
      </c>
      <c r="D27" s="17">
        <f t="shared" si="0"/>
        <v>1.5795956286151696</v>
      </c>
      <c r="E27" s="6">
        <f>(3.162*POWER(10,5*C27))/10^6</f>
        <v>35.478223525028085</v>
      </c>
      <c r="F27" s="17">
        <f t="shared" si="2"/>
        <v>0.16959562861516964</v>
      </c>
      <c r="G27" s="8">
        <f t="shared" si="3"/>
        <v>214.52177647497192</v>
      </c>
    </row>
    <row r="28" spans="1:7">
      <c r="A28" s="6">
        <v>26</v>
      </c>
      <c r="B28" s="6">
        <v>260</v>
      </c>
      <c r="C28" s="6">
        <v>1.4187000000000001</v>
      </c>
      <c r="D28" s="17">
        <f>LOG10((1/3.162)*10^6*B28)*0.2</f>
        <v>1.5830022964749257</v>
      </c>
      <c r="E28" s="6">
        <f>(3.162*POWER(10,5*C28))/10^6</f>
        <v>39.215871026259379</v>
      </c>
      <c r="F28" s="17">
        <f t="shared" si="2"/>
        <v>0.16430229647492567</v>
      </c>
      <c r="G28" s="8">
        <f t="shared" si="3"/>
        <v>220.78412897374062</v>
      </c>
    </row>
    <row r="29" spans="1:7">
      <c r="A29" s="6">
        <v>27</v>
      </c>
      <c r="B29" s="6">
        <v>270</v>
      </c>
      <c r="C29" s="6">
        <v>1.4239999999999999</v>
      </c>
      <c r="D29" s="17">
        <f>LOG10((1/3.162)*10^6*B29)*0.2</f>
        <v>1.5862803797125595</v>
      </c>
      <c r="E29" s="6">
        <f t="shared" ref="E29:E92" si="4">(3.162*POWER(10,5*C29))/10^6</f>
        <v>41.683278073153573</v>
      </c>
      <c r="F29" s="17">
        <f t="shared" si="2"/>
        <v>0.1622803797125596</v>
      </c>
      <c r="G29" s="8">
        <f t="shared" si="3"/>
        <v>228.31672192684641</v>
      </c>
    </row>
    <row r="30" spans="1:7">
      <c r="A30" s="6">
        <v>28</v>
      </c>
      <c r="B30" s="6">
        <v>280</v>
      </c>
      <c r="C30" s="6">
        <v>1.43</v>
      </c>
      <c r="D30" s="17">
        <f t="shared" ref="D30:D45" si="5">LOG10((1/3.162)*10^6*B30)*0.2</f>
        <v>1.589439233149206</v>
      </c>
      <c r="E30" s="6">
        <f t="shared" si="4"/>
        <v>44.664437160971453</v>
      </c>
      <c r="F30" s="17">
        <f t="shared" si="2"/>
        <v>0.15943923314920605</v>
      </c>
      <c r="G30" s="8">
        <f t="shared" si="3"/>
        <v>235.33556283902854</v>
      </c>
    </row>
    <row r="31" spans="1:7">
      <c r="A31" s="6">
        <v>29</v>
      </c>
      <c r="B31" s="6">
        <v>290</v>
      </c>
      <c r="C31" s="6">
        <v>1.4359999999999999</v>
      </c>
      <c r="D31" s="17">
        <f t="shared" si="5"/>
        <v>1.5924872264605532</v>
      </c>
      <c r="E31" s="6">
        <f t="shared" si="4"/>
        <v>47.858806675553026</v>
      </c>
      <c r="F31" s="17">
        <f t="shared" si="2"/>
        <v>0.15648722646055324</v>
      </c>
      <c r="G31" s="8">
        <f t="shared" si="3"/>
        <v>242.14119332444699</v>
      </c>
    </row>
    <row r="32" spans="1:7">
      <c r="A32" s="6">
        <v>30</v>
      </c>
      <c r="B32" s="6">
        <v>300</v>
      </c>
      <c r="C32" s="6">
        <v>1.4430000000000001</v>
      </c>
      <c r="D32" s="17">
        <f t="shared" si="5"/>
        <v>1.5954318778246945</v>
      </c>
      <c r="E32" s="6">
        <f t="shared" si="4"/>
        <v>51.875448628569544</v>
      </c>
      <c r="F32" s="17">
        <f t="shared" si="2"/>
        <v>0.15243187782469447</v>
      </c>
      <c r="G32" s="8">
        <f t="shared" si="3"/>
        <v>248.12455137143047</v>
      </c>
    </row>
    <row r="33" spans="1:7">
      <c r="A33" s="6">
        <v>31</v>
      </c>
      <c r="B33" s="6">
        <v>310</v>
      </c>
      <c r="C33" s="6">
        <v>1.4490000000000001</v>
      </c>
      <c r="D33" s="17">
        <f t="shared" si="5"/>
        <v>1.5982799656476165</v>
      </c>
      <c r="E33" s="6">
        <f t="shared" si="4"/>
        <v>55.58554467337396</v>
      </c>
      <c r="F33" s="17">
        <f t="shared" si="2"/>
        <v>0.14927996564761647</v>
      </c>
      <c r="G33" s="8">
        <f t="shared" si="3"/>
        <v>254.41445532662604</v>
      </c>
    </row>
    <row r="34" spans="1:7">
      <c r="A34" s="6">
        <v>32</v>
      </c>
      <c r="B34" s="6">
        <v>320</v>
      </c>
      <c r="C34" s="6">
        <v>1.454</v>
      </c>
      <c r="D34" s="17">
        <f t="shared" si="5"/>
        <v>1.6010376225447431</v>
      </c>
      <c r="E34" s="6">
        <f t="shared" si="4"/>
        <v>58.879195261279953</v>
      </c>
      <c r="F34" s="17">
        <f t="shared" si="2"/>
        <v>0.14703762254474317</v>
      </c>
      <c r="G34" s="8">
        <f t="shared" si="3"/>
        <v>261.12080473872004</v>
      </c>
    </row>
    <row r="35" spans="1:7">
      <c r="A35" s="6">
        <v>33</v>
      </c>
      <c r="B35" s="6">
        <v>330</v>
      </c>
      <c r="C35" s="6">
        <v>1.4590000000000001</v>
      </c>
      <c r="D35" s="17">
        <f t="shared" si="5"/>
        <v>1.6037104148563395</v>
      </c>
      <c r="E35" s="6">
        <f t="shared" si="4"/>
        <v>62.368006915951767</v>
      </c>
      <c r="F35" s="17">
        <f t="shared" si="2"/>
        <v>0.1447104148563394</v>
      </c>
      <c r="G35" s="8">
        <f t="shared" si="3"/>
        <v>267.63199308404825</v>
      </c>
    </row>
    <row r="36" spans="1:7">
      <c r="A36" s="6">
        <v>34</v>
      </c>
      <c r="B36" s="6">
        <v>340</v>
      </c>
      <c r="C36" s="6">
        <v>1.4650000000000001</v>
      </c>
      <c r="D36" s="17">
        <f t="shared" si="5"/>
        <v>1.6063034102892129</v>
      </c>
      <c r="E36" s="6">
        <f t="shared" si="4"/>
        <v>66.82852343963485</v>
      </c>
      <c r="F36" s="17">
        <f t="shared" si="2"/>
        <v>0.14130341028921278</v>
      </c>
      <c r="G36" s="8">
        <f t="shared" si="3"/>
        <v>273.17147656036514</v>
      </c>
    </row>
    <row r="37" spans="1:7">
      <c r="A37" s="6">
        <v>35</v>
      </c>
      <c r="B37" s="6">
        <v>350</v>
      </c>
      <c r="C37" s="6">
        <v>1.47</v>
      </c>
      <c r="D37" s="17">
        <f t="shared" si="5"/>
        <v>1.6088212357508169</v>
      </c>
      <c r="E37" s="6">
        <f t="shared" si="4"/>
        <v>70.788362401530946</v>
      </c>
      <c r="F37" s="17">
        <f t="shared" si="2"/>
        <v>0.13882123575081695</v>
      </c>
      <c r="G37" s="8">
        <f t="shared" si="3"/>
        <v>279.21163759846905</v>
      </c>
    </row>
    <row r="38" spans="1:7">
      <c r="A38" s="6">
        <v>36</v>
      </c>
      <c r="B38" s="6">
        <v>360</v>
      </c>
      <c r="C38" s="6">
        <v>1.474</v>
      </c>
      <c r="D38" s="17">
        <f t="shared" si="5"/>
        <v>1.6112681270342195</v>
      </c>
      <c r="E38" s="6">
        <f t="shared" si="4"/>
        <v>74.12451514041598</v>
      </c>
      <c r="F38" s="17">
        <f t="shared" si="2"/>
        <v>0.13726812703421953</v>
      </c>
      <c r="G38" s="8">
        <f t="shared" si="3"/>
        <v>285.87548485958405</v>
      </c>
    </row>
    <row r="39" spans="1:7">
      <c r="A39" s="6">
        <v>37</v>
      </c>
      <c r="B39" s="6">
        <v>370</v>
      </c>
      <c r="C39" s="6">
        <v>1.4790000000000001</v>
      </c>
      <c r="D39" s="17">
        <f t="shared" si="5"/>
        <v>1.613647971694161</v>
      </c>
      <c r="E39" s="6">
        <f t="shared" si="4"/>
        <v>78.516668789446243</v>
      </c>
      <c r="F39" s="17">
        <f t="shared" si="2"/>
        <v>0.13464797169416087</v>
      </c>
      <c r="G39" s="8">
        <f t="shared" si="3"/>
        <v>291.48333121055373</v>
      </c>
    </row>
    <row r="40" spans="1:7">
      <c r="A40" s="6">
        <v>38</v>
      </c>
      <c r="B40" s="6">
        <v>380</v>
      </c>
      <c r="C40" s="6">
        <v>1.4830000000000001</v>
      </c>
      <c r="D40" s="17">
        <f t="shared" si="5"/>
        <v>1.615964346204124</v>
      </c>
      <c r="E40" s="6">
        <f t="shared" si="4"/>
        <v>82.217045387286205</v>
      </c>
      <c r="F40" s="17">
        <f t="shared" si="2"/>
        <v>0.1329643462041239</v>
      </c>
      <c r="G40" s="8">
        <f t="shared" si="3"/>
        <v>297.78295461271381</v>
      </c>
    </row>
    <row r="41" spans="1:7">
      <c r="A41" s="6">
        <v>39</v>
      </c>
      <c r="B41" s="6">
        <v>390</v>
      </c>
      <c r="C41" s="6">
        <v>1.488</v>
      </c>
      <c r="D41" s="17">
        <f t="shared" si="5"/>
        <v>1.6182205482860619</v>
      </c>
      <c r="E41" s="6">
        <f t="shared" si="4"/>
        <v>87.088711599552809</v>
      </c>
      <c r="F41" s="17">
        <f t="shared" si="2"/>
        <v>0.13022054828606189</v>
      </c>
      <c r="G41" s="8">
        <f t="shared" si="3"/>
        <v>302.91128840044718</v>
      </c>
    </row>
    <row r="42" spans="1:7">
      <c r="A42" s="6">
        <v>40</v>
      </c>
      <c r="B42" s="6">
        <v>400</v>
      </c>
      <c r="C42" s="6">
        <v>1.4930000000000001</v>
      </c>
      <c r="D42" s="17">
        <f t="shared" si="5"/>
        <v>1.6204196251463543</v>
      </c>
      <c r="E42" s="6">
        <f t="shared" si="4"/>
        <v>92.249042182717204</v>
      </c>
      <c r="F42" s="17">
        <f t="shared" si="2"/>
        <v>0.12741962514635419</v>
      </c>
      <c r="G42" s="8">
        <f t="shared" si="3"/>
        <v>307.75095781728282</v>
      </c>
    </row>
    <row r="43" spans="1:7">
      <c r="A43" s="6">
        <v>41</v>
      </c>
      <c r="B43" s="6">
        <v>410</v>
      </c>
      <c r="C43" s="6">
        <v>1.4970000000000001</v>
      </c>
      <c r="D43" s="17">
        <f t="shared" si="5"/>
        <v>1.6225643982247093</v>
      </c>
      <c r="E43" s="6">
        <f t="shared" si="4"/>
        <v>96.59660559987482</v>
      </c>
      <c r="F43" s="17">
        <f t="shared" si="2"/>
        <v>0.12556439822470922</v>
      </c>
      <c r="G43" s="8">
        <f t="shared" si="3"/>
        <v>313.40339440012519</v>
      </c>
    </row>
    <row r="44" spans="1:7">
      <c r="A44" s="6">
        <v>42</v>
      </c>
      <c r="B44" s="6">
        <v>420</v>
      </c>
      <c r="C44" s="6">
        <v>1.502</v>
      </c>
      <c r="D44" s="17">
        <f t="shared" si="5"/>
        <v>1.6246574849603421</v>
      </c>
      <c r="E44" s="6">
        <f t="shared" si="4"/>
        <v>102.32031432114874</v>
      </c>
      <c r="F44" s="17">
        <f t="shared" si="2"/>
        <v>0.12265748496034212</v>
      </c>
      <c r="G44" s="8">
        <f t="shared" si="3"/>
        <v>317.67968567885123</v>
      </c>
    </row>
    <row r="45" spans="1:7">
      <c r="A45" s="6">
        <v>43</v>
      </c>
      <c r="B45" s="6">
        <v>430</v>
      </c>
      <c r="C45" s="6">
        <v>1.506</v>
      </c>
      <c r="D45" s="17">
        <f t="shared" si="5"/>
        <v>1.6267013179966794</v>
      </c>
      <c r="E45" s="6">
        <f t="shared" si="4"/>
        <v>107.14252217121613</v>
      </c>
      <c r="F45" s="17">
        <f t="shared" si="2"/>
        <v>0.12070131799667938</v>
      </c>
      <c r="G45" s="8">
        <f t="shared" si="3"/>
        <v>322.85747782878389</v>
      </c>
    </row>
    <row r="46" spans="1:7">
      <c r="A46" s="6">
        <v>44</v>
      </c>
      <c r="B46" s="6">
        <v>440</v>
      </c>
      <c r="C46" s="6">
        <v>1.51</v>
      </c>
      <c r="D46" s="17">
        <f>LOG10((1/3.162)*10^6*B46)*0.2</f>
        <v>1.6286981621779995</v>
      </c>
      <c r="E46" s="6">
        <f t="shared" si="4"/>
        <v>112.19199367565685</v>
      </c>
      <c r="F46" s="17">
        <f t="shared" si="2"/>
        <v>0.11869816217799944</v>
      </c>
      <c r="G46" s="8">
        <f t="shared" si="3"/>
        <v>327.80800632434318</v>
      </c>
    </row>
    <row r="47" spans="1:7">
      <c r="A47" s="6">
        <v>45</v>
      </c>
      <c r="B47" s="6">
        <v>450</v>
      </c>
      <c r="C47" s="6">
        <v>1.514</v>
      </c>
      <c r="D47" s="17">
        <f>LOG10((1/3.162)*10^6*B47)*0.2</f>
        <v>1.6306501296358307</v>
      </c>
      <c r="E47" s="6">
        <f t="shared" si="4"/>
        <v>117.47943944052622</v>
      </c>
      <c r="F47" s="17">
        <f t="shared" si="2"/>
        <v>0.11665012963583066</v>
      </c>
      <c r="G47" s="8">
        <f t="shared" si="3"/>
        <v>332.52056055947378</v>
      </c>
    </row>
    <row r="48" spans="1:7">
      <c r="A48" s="6">
        <v>46</v>
      </c>
      <c r="B48" s="6">
        <v>460</v>
      </c>
      <c r="C48" s="6">
        <v>1.5189999999999999</v>
      </c>
      <c r="D48" s="17">
        <f t="shared" ref="D48:D63" si="6">LOG10((1/3.162)*10^6*B48)*0.2</f>
        <v>1.6325591932170767</v>
      </c>
      <c r="E48" s="6">
        <f t="shared" si="4"/>
        <v>124.44053385911708</v>
      </c>
      <c r="F48" s="17">
        <f t="shared" si="2"/>
        <v>0.11355919321707675</v>
      </c>
      <c r="G48" s="8">
        <f t="shared" si="3"/>
        <v>335.55946614088293</v>
      </c>
    </row>
    <row r="49" spans="1:7">
      <c r="A49" s="6">
        <v>47</v>
      </c>
      <c r="B49" s="6">
        <v>470</v>
      </c>
      <c r="C49" s="6">
        <v>1.5229999999999999</v>
      </c>
      <c r="D49" s="17">
        <f t="shared" si="6"/>
        <v>1.6344271984679055</v>
      </c>
      <c r="E49" s="6">
        <f t="shared" si="4"/>
        <v>130.30523553857603</v>
      </c>
      <c r="F49" s="17">
        <f t="shared" si="2"/>
        <v>0.11142719846790561</v>
      </c>
      <c r="G49" s="8">
        <f t="shared" si="3"/>
        <v>339.69476446142397</v>
      </c>
    </row>
    <row r="50" spans="1:7">
      <c r="A50" s="6">
        <v>48</v>
      </c>
      <c r="B50" s="6">
        <v>480</v>
      </c>
      <c r="C50" s="6">
        <v>1.526</v>
      </c>
      <c r="D50" s="17">
        <f t="shared" si="6"/>
        <v>1.6362558743558795</v>
      </c>
      <c r="E50" s="6">
        <f t="shared" si="4"/>
        <v>134.88444384506383</v>
      </c>
      <c r="F50" s="17">
        <f t="shared" si="2"/>
        <v>0.11025587435587947</v>
      </c>
      <c r="G50" s="8">
        <f t="shared" si="3"/>
        <v>345.11555615493614</v>
      </c>
    </row>
    <row r="51" spans="1:7">
      <c r="A51" s="6">
        <v>49</v>
      </c>
      <c r="B51" s="6">
        <v>490</v>
      </c>
      <c r="C51" s="6">
        <v>1.53</v>
      </c>
      <c r="D51" s="17">
        <f t="shared" si="6"/>
        <v>1.6380468428864647</v>
      </c>
      <c r="E51" s="6">
        <f t="shared" si="4"/>
        <v>141.24135183813473</v>
      </c>
      <c r="F51" s="17">
        <f t="shared" si="2"/>
        <v>0.10804684288646471</v>
      </c>
      <c r="G51" s="8">
        <f t="shared" si="3"/>
        <v>348.75864816186527</v>
      </c>
    </row>
    <row r="52" spans="1:7">
      <c r="A52" s="6">
        <v>50</v>
      </c>
      <c r="B52" s="6">
        <v>500</v>
      </c>
      <c r="C52" s="6">
        <v>1.5329999999999999</v>
      </c>
      <c r="D52" s="17">
        <f t="shared" si="6"/>
        <v>1.6398016277479659</v>
      </c>
      <c r="E52" s="6">
        <f t="shared" si="4"/>
        <v>146.2048789664463</v>
      </c>
      <c r="F52" s="17">
        <f t="shared" si="2"/>
        <v>0.10680162774796598</v>
      </c>
      <c r="G52" s="8">
        <f t="shared" si="3"/>
        <v>353.7951210335537</v>
      </c>
    </row>
    <row r="53" spans="1:7">
      <c r="A53" s="6">
        <v>51</v>
      </c>
      <c r="B53" s="6">
        <v>510</v>
      </c>
      <c r="C53" s="6">
        <v>1.536</v>
      </c>
      <c r="D53" s="17">
        <f t="shared" si="6"/>
        <v>1.6415216621003492</v>
      </c>
      <c r="E53" s="6">
        <f t="shared" si="4"/>
        <v>151.34283519241842</v>
      </c>
      <c r="F53" s="17">
        <f t="shared" si="2"/>
        <v>0.10552166210034919</v>
      </c>
      <c r="G53" s="8">
        <f t="shared" si="3"/>
        <v>358.65716480758158</v>
      </c>
    </row>
    <row r="54" spans="1:7">
      <c r="A54" s="6">
        <v>52</v>
      </c>
      <c r="B54" s="6">
        <v>520</v>
      </c>
      <c r="C54" s="6">
        <v>1.54</v>
      </c>
      <c r="D54" s="17">
        <f t="shared" si="6"/>
        <v>1.6432082956077219</v>
      </c>
      <c r="E54" s="6">
        <f t="shared" si="4"/>
        <v>158.47540327294368</v>
      </c>
      <c r="F54" s="17">
        <f t="shared" si="2"/>
        <v>0.10320829560772182</v>
      </c>
      <c r="G54" s="8">
        <f t="shared" si="3"/>
        <v>361.52459672705629</v>
      </c>
    </row>
    <row r="55" spans="1:7">
      <c r="A55" s="6">
        <v>53</v>
      </c>
      <c r="B55" s="6">
        <v>530</v>
      </c>
      <c r="C55" s="6">
        <v>1.5429999999999999</v>
      </c>
      <c r="D55" s="17">
        <f t="shared" si="6"/>
        <v>1.6448628008009198</v>
      </c>
      <c r="E55" s="6">
        <f t="shared" si="4"/>
        <v>164.04457230933764</v>
      </c>
      <c r="F55" s="17">
        <f t="shared" si="2"/>
        <v>0.10186280080091992</v>
      </c>
      <c r="G55" s="8">
        <f t="shared" si="3"/>
        <v>365.95542769066236</v>
      </c>
    </row>
    <row r="56" spans="1:7">
      <c r="A56" s="6">
        <v>54</v>
      </c>
      <c r="B56" s="6">
        <v>540</v>
      </c>
      <c r="C56" s="6">
        <v>1.5469999999999999</v>
      </c>
      <c r="D56" s="17">
        <f t="shared" si="6"/>
        <v>1.6464863788453556</v>
      </c>
      <c r="E56" s="6">
        <f t="shared" si="4"/>
        <v>171.77575481790751</v>
      </c>
      <c r="F56" s="17">
        <f t="shared" si="2"/>
        <v>9.9486378845355716E-2</v>
      </c>
      <c r="G56" s="8">
        <f t="shared" si="3"/>
        <v>368.22424518209249</v>
      </c>
    </row>
    <row r="57" spans="1:7">
      <c r="A57" s="6">
        <v>55</v>
      </c>
      <c r="B57" s="6">
        <v>550</v>
      </c>
      <c r="C57" s="6">
        <v>1.55</v>
      </c>
      <c r="D57" s="17">
        <f t="shared" si="6"/>
        <v>1.6480801647796106</v>
      </c>
      <c r="E57" s="6">
        <f t="shared" si="4"/>
        <v>177.81232702518847</v>
      </c>
      <c r="F57" s="17">
        <f t="shared" si="2"/>
        <v>9.8080164779610568E-2</v>
      </c>
      <c r="G57" s="8">
        <f t="shared" si="3"/>
        <v>372.18767297481156</v>
      </c>
    </row>
    <row r="58" spans="1:7">
      <c r="A58" s="6">
        <v>56</v>
      </c>
      <c r="B58" s="6">
        <v>560</v>
      </c>
      <c r="C58" s="6">
        <v>1.5529999999999999</v>
      </c>
      <c r="D58" s="17">
        <f t="shared" si="6"/>
        <v>1.6496452322820021</v>
      </c>
      <c r="E58" s="6">
        <f t="shared" si="4"/>
        <v>184.06103745914962</v>
      </c>
      <c r="F58" s="17">
        <f t="shared" si="2"/>
        <v>9.6645232282002169E-2</v>
      </c>
      <c r="G58" s="8">
        <f t="shared" si="3"/>
        <v>375.93896254085041</v>
      </c>
    </row>
    <row r="59" spans="1:7">
      <c r="A59" s="6">
        <v>57</v>
      </c>
      <c r="B59" s="6">
        <v>570</v>
      </c>
      <c r="C59" s="6">
        <v>1.556</v>
      </c>
      <c r="D59" s="17">
        <f t="shared" si="6"/>
        <v>1.6511825980152601</v>
      </c>
      <c r="E59" s="6">
        <f t="shared" si="4"/>
        <v>190.52934111671266</v>
      </c>
      <c r="F59" s="17">
        <f t="shared" si="2"/>
        <v>9.5182598015260078E-2</v>
      </c>
      <c r="G59" s="8">
        <f t="shared" si="3"/>
        <v>379.47065888328734</v>
      </c>
    </row>
    <row r="60" spans="1:7">
      <c r="A60" s="6">
        <v>58</v>
      </c>
      <c r="B60" s="6">
        <v>580</v>
      </c>
      <c r="C60" s="6">
        <v>1.5589999999999999</v>
      </c>
      <c r="D60" s="17">
        <f t="shared" si="6"/>
        <v>1.6526932255933495</v>
      </c>
      <c r="E60" s="6">
        <f t="shared" si="4"/>
        <v>197.224954979541</v>
      </c>
      <c r="F60" s="17">
        <f t="shared" si="2"/>
        <v>9.3693225593349583E-2</v>
      </c>
      <c r="G60" s="8">
        <f t="shared" si="3"/>
        <v>382.775045020459</v>
      </c>
    </row>
    <row r="61" spans="1:7">
      <c r="A61" s="6">
        <v>59</v>
      </c>
      <c r="B61" s="6">
        <v>590</v>
      </c>
      <c r="C61" s="6">
        <v>1.5620000000000001</v>
      </c>
      <c r="D61" s="17">
        <f t="shared" si="6"/>
        <v>1.6541780292091908</v>
      </c>
      <c r="E61" s="6">
        <f t="shared" si="4"/>
        <v>204.15586722075881</v>
      </c>
      <c r="F61" s="17">
        <f t="shared" si="2"/>
        <v>9.2178029209190715E-2</v>
      </c>
      <c r="G61" s="8">
        <f t="shared" si="3"/>
        <v>385.84413277924119</v>
      </c>
    </row>
    <row r="62" spans="1:7">
      <c r="A62" s="6">
        <v>60</v>
      </c>
      <c r="B62" s="6">
        <v>600</v>
      </c>
      <c r="C62" s="6">
        <v>1.5649999999999999</v>
      </c>
      <c r="D62" s="17">
        <f t="shared" si="6"/>
        <v>1.6556378769574907</v>
      </c>
      <c r="E62" s="6">
        <f t="shared" si="4"/>
        <v>211.33034673519592</v>
      </c>
      <c r="F62" s="17">
        <f t="shared" si="2"/>
        <v>9.0637876957490704E-2</v>
      </c>
      <c r="G62" s="8">
        <f t="shared" si="3"/>
        <v>388.66965326480408</v>
      </c>
    </row>
    <row r="63" spans="1:7">
      <c r="A63" s="6">
        <v>61</v>
      </c>
      <c r="B63" s="6">
        <v>610</v>
      </c>
      <c r="C63" s="6">
        <v>1.5680000000000001</v>
      </c>
      <c r="D63" s="17">
        <f t="shared" si="6"/>
        <v>1.6570735938829153</v>
      </c>
      <c r="E63" s="6">
        <f t="shared" si="4"/>
        <v>218.75695300456766</v>
      </c>
      <c r="F63" s="17">
        <f t="shared" si="2"/>
        <v>8.9073593882915247E-2</v>
      </c>
      <c r="G63" s="8">
        <f t="shared" si="3"/>
        <v>391.24304699543234</v>
      </c>
    </row>
    <row r="64" spans="1:7">
      <c r="A64" s="6">
        <v>62</v>
      </c>
      <c r="B64" s="6">
        <v>620</v>
      </c>
      <c r="C64" s="6">
        <v>1.571</v>
      </c>
      <c r="D64" s="17">
        <f>LOG10((1/3.162)*10^6*B64)*0.2</f>
        <v>1.6584859647804127</v>
      </c>
      <c r="E64" s="6">
        <f t="shared" si="4"/>
        <v>226.44454630931949</v>
      </c>
      <c r="F64" s="17">
        <f t="shared" si="2"/>
        <v>8.7485964780412706E-2</v>
      </c>
      <c r="G64" s="8">
        <f>B64-E64</f>
        <v>393.55545369068051</v>
      </c>
    </row>
    <row r="65" spans="1:7">
      <c r="A65" s="6">
        <v>63</v>
      </c>
      <c r="B65" s="6">
        <v>630</v>
      </c>
      <c r="C65" s="6">
        <v>1.5740000000000001</v>
      </c>
      <c r="D65" s="17">
        <f>LOG10((1/3.162)*10^6*B65)*0.2</f>
        <v>1.6598757367714783</v>
      </c>
      <c r="E65" s="6">
        <f t="shared" si="4"/>
        <v>234.4022982993508</v>
      </c>
      <c r="F65" s="17">
        <f t="shared" si="2"/>
        <v>8.5875736771478195E-2</v>
      </c>
      <c r="G65" s="8">
        <f>B65-E65</f>
        <v>395.59770170064917</v>
      </c>
    </row>
    <row r="66" spans="1:7">
      <c r="A66" s="6">
        <v>64</v>
      </c>
      <c r="B66" s="6">
        <v>640</v>
      </c>
      <c r="C66" s="6">
        <v>1.577</v>
      </c>
      <c r="D66" s="17">
        <f t="shared" ref="D66:D75" si="7">LOG10((1/3.162)*10^6*B66)*0.2</f>
        <v>1.6612436216775395</v>
      </c>
      <c r="E66" s="6">
        <f t="shared" si="4"/>
        <v>242.63970293620784</v>
      </c>
      <c r="F66" s="17">
        <f t="shared" si="2"/>
        <v>8.4243621677539515E-2</v>
      </c>
      <c r="G66" s="8">
        <f t="shared" ref="G66:G95" si="8">B66-E66</f>
        <v>397.36029706379213</v>
      </c>
    </row>
    <row r="67" spans="1:7">
      <c r="A67" s="6">
        <v>65</v>
      </c>
      <c r="B67" s="6">
        <v>650</v>
      </c>
      <c r="C67" s="6">
        <v>1.58</v>
      </c>
      <c r="D67" s="17">
        <f t="shared" si="7"/>
        <v>1.662590298209333</v>
      </c>
      <c r="E67" s="6">
        <f t="shared" si="4"/>
        <v>251.16658781981849</v>
      </c>
      <c r="F67" s="17">
        <f t="shared" si="2"/>
        <v>8.2590298209332946E-2</v>
      </c>
      <c r="G67" s="8">
        <f t="shared" si="8"/>
        <v>398.83341218018154</v>
      </c>
    </row>
    <row r="68" spans="1:7">
      <c r="A68" s="6">
        <v>66</v>
      </c>
      <c r="B68" s="6">
        <v>660</v>
      </c>
      <c r="C68" s="6">
        <v>1.583</v>
      </c>
      <c r="D68" s="17">
        <f t="shared" si="7"/>
        <v>1.6639164139891358</v>
      </c>
      <c r="E68" s="6">
        <f t="shared" si="4"/>
        <v>259.99312591326458</v>
      </c>
      <c r="F68" s="17">
        <f t="shared" si="2"/>
        <v>8.0916413989135849E-2</v>
      </c>
      <c r="G68" s="8">
        <f t="shared" si="8"/>
        <v>400.00687408673542</v>
      </c>
    </row>
    <row r="69" spans="1:7">
      <c r="A69" s="6">
        <v>67</v>
      </c>
      <c r="B69" s="6">
        <v>670</v>
      </c>
      <c r="C69" s="6">
        <v>1.5860000000000001</v>
      </c>
      <c r="D69" s="17">
        <f t="shared" si="7"/>
        <v>1.6652225874209272</v>
      </c>
      <c r="E69" s="6">
        <f t="shared" si="4"/>
        <v>269.12984767959205</v>
      </c>
      <c r="F69" s="17">
        <f t="shared" ref="F69:F102" si="9">D69-C69</f>
        <v>7.9222587420927137E-2</v>
      </c>
      <c r="G69" s="8">
        <f t="shared" si="8"/>
        <v>400.87015232040795</v>
      </c>
    </row>
    <row r="70" spans="1:7">
      <c r="A70" s="6">
        <v>68</v>
      </c>
      <c r="B70" s="6">
        <v>680</v>
      </c>
      <c r="C70" s="6">
        <v>1.589</v>
      </c>
      <c r="D70" s="17">
        <f t="shared" si="7"/>
        <v>1.6665094094220092</v>
      </c>
      <c r="E70" s="6">
        <f t="shared" si="4"/>
        <v>278.58765364513471</v>
      </c>
      <c r="F70" s="17">
        <f t="shared" si="9"/>
        <v>7.7509409422009234E-2</v>
      </c>
      <c r="G70" s="8">
        <f t="shared" si="8"/>
        <v>401.41234635486529</v>
      </c>
    </row>
    <row r="71" spans="1:7">
      <c r="A71" s="6">
        <v>69</v>
      </c>
      <c r="B71" s="6">
        <v>690</v>
      </c>
      <c r="C71" s="6">
        <v>1.5920000000000001</v>
      </c>
      <c r="D71" s="17">
        <f t="shared" si="7"/>
        <v>1.667777445028213</v>
      </c>
      <c r="E71" s="6">
        <f t="shared" si="4"/>
        <v>288.37782740433926</v>
      </c>
      <c r="F71" s="17">
        <f t="shared" si="9"/>
        <v>7.5777445028212931E-2</v>
      </c>
      <c r="G71" s="8">
        <f t="shared" si="8"/>
        <v>401.62217259566074</v>
      </c>
    </row>
    <row r="72" spans="1:7">
      <c r="A72" s="6">
        <v>70</v>
      </c>
      <c r="B72" s="6">
        <v>700</v>
      </c>
      <c r="C72" s="6">
        <v>1.5940000000000001</v>
      </c>
      <c r="D72" s="17">
        <f t="shared" si="7"/>
        <v>1.6690272348836133</v>
      </c>
      <c r="E72" s="6">
        <f t="shared" si="4"/>
        <v>295.09500991200917</v>
      </c>
      <c r="F72" s="17">
        <f t="shared" si="9"/>
        <v>7.5027234883613181E-2</v>
      </c>
      <c r="G72" s="8">
        <f t="shared" si="8"/>
        <v>404.90499008799083</v>
      </c>
    </row>
    <row r="73" spans="1:7">
      <c r="A73" s="6">
        <v>71</v>
      </c>
      <c r="B73" s="6">
        <v>710</v>
      </c>
      <c r="C73" s="6">
        <v>1.597</v>
      </c>
      <c r="D73" s="17">
        <f t="shared" si="7"/>
        <v>1.6702592966245771</v>
      </c>
      <c r="E73" s="6">
        <f t="shared" si="4"/>
        <v>305.46528793657956</v>
      </c>
      <c r="F73" s="17">
        <f t="shared" si="9"/>
        <v>7.3259296624577086E-2</v>
      </c>
      <c r="G73" s="8">
        <f t="shared" si="8"/>
        <v>404.53471206342044</v>
      </c>
    </row>
    <row r="74" spans="1:7">
      <c r="A74" s="6">
        <v>72</v>
      </c>
      <c r="B74" s="6">
        <v>720</v>
      </c>
      <c r="C74" s="6">
        <v>1.599</v>
      </c>
      <c r="D74" s="17">
        <f t="shared" si="7"/>
        <v>1.6714741261670156</v>
      </c>
      <c r="E74" s="6">
        <f t="shared" si="4"/>
        <v>312.58048853052463</v>
      </c>
      <c r="F74" s="17">
        <f t="shared" si="9"/>
        <v>7.2474126167015651E-2</v>
      </c>
      <c r="G74" s="8">
        <f t="shared" si="8"/>
        <v>407.41951146947537</v>
      </c>
    </row>
    <row r="75" spans="1:7">
      <c r="A75" s="6">
        <v>73</v>
      </c>
      <c r="B75" s="6">
        <v>730</v>
      </c>
      <c r="C75" s="6">
        <v>1.6020000000000001</v>
      </c>
      <c r="D75" s="17">
        <f t="shared" si="7"/>
        <v>1.6726721989048532</v>
      </c>
      <c r="E75" s="6">
        <f t="shared" si="4"/>
        <v>323.56524415917499</v>
      </c>
      <c r="F75" s="17">
        <f t="shared" si="9"/>
        <v>7.0672198904853101E-2</v>
      </c>
      <c r="G75" s="8">
        <f t="shared" si="8"/>
        <v>406.43475584082501</v>
      </c>
    </row>
    <row r="76" spans="1:7">
      <c r="A76" s="6">
        <v>74</v>
      </c>
      <c r="B76" s="6">
        <v>740</v>
      </c>
      <c r="C76" s="6">
        <v>1.6040000000000001</v>
      </c>
      <c r="D76" s="17">
        <f>LOG10((1/3.162)*10^6*B76)*0.2</f>
        <v>1.6738539708269571</v>
      </c>
      <c r="E76" s="6">
        <f t="shared" si="4"/>
        <v>331.10204689369493</v>
      </c>
      <c r="F76" s="17">
        <f t="shared" si="9"/>
        <v>6.985397082695699E-2</v>
      </c>
      <c r="G76" s="8">
        <f t="shared" si="8"/>
        <v>408.89795310630507</v>
      </c>
    </row>
    <row r="77" spans="1:7">
      <c r="A77" s="6">
        <v>75</v>
      </c>
      <c r="B77" s="6">
        <v>750</v>
      </c>
      <c r="C77" s="6">
        <v>1.6060000000000001</v>
      </c>
      <c r="D77" s="17">
        <f>LOG10((1/3.162)*10^6*B77)*0.2</f>
        <v>1.6750198795591018</v>
      </c>
      <c r="E77" s="6">
        <f t="shared" si="4"/>
        <v>338.81440431613282</v>
      </c>
      <c r="F77" s="17">
        <f t="shared" si="9"/>
        <v>6.9019879559101716E-2</v>
      </c>
      <c r="G77" s="8">
        <f t="shared" si="8"/>
        <v>411.18559568386718</v>
      </c>
    </row>
    <row r="78" spans="1:7">
      <c r="A78" s="6">
        <v>76</v>
      </c>
      <c r="B78" s="6">
        <v>760</v>
      </c>
      <c r="C78" s="6">
        <v>1.6080000000000001</v>
      </c>
      <c r="D78" s="17">
        <f t="shared" ref="D78:D81" si="10">LOG10((1/3.162)*10^6*B78)*0.2</f>
        <v>1.6761703453369201</v>
      </c>
      <c r="E78" s="6">
        <f t="shared" si="4"/>
        <v>346.7064056204768</v>
      </c>
      <c r="F78" s="17">
        <f t="shared" si="9"/>
        <v>6.8170345336920013E-2</v>
      </c>
      <c r="G78" s="8">
        <f t="shared" si="8"/>
        <v>413.2935943795232</v>
      </c>
    </row>
    <row r="79" spans="1:7">
      <c r="A79" s="6">
        <v>77</v>
      </c>
      <c r="B79" s="6">
        <v>770</v>
      </c>
      <c r="C79" s="6">
        <v>1.61</v>
      </c>
      <c r="D79" s="17">
        <f t="shared" si="10"/>
        <v>1.6773057719152584</v>
      </c>
      <c r="E79" s="6">
        <f t="shared" si="4"/>
        <v>354.78223525028255</v>
      </c>
      <c r="F79" s="17">
        <f t="shared" si="9"/>
        <v>6.7305771915258328E-2</v>
      </c>
      <c r="G79" s="8">
        <f t="shared" si="8"/>
        <v>415.21776474971745</v>
      </c>
    </row>
    <row r="80" spans="1:7">
      <c r="A80" s="6">
        <v>78</v>
      </c>
      <c r="B80" s="6">
        <v>780</v>
      </c>
      <c r="C80" s="6">
        <v>1.6120000000000001</v>
      </c>
      <c r="D80" s="17">
        <f t="shared" si="10"/>
        <v>1.678426547418858</v>
      </c>
      <c r="E80" s="6">
        <f t="shared" si="4"/>
        <v>363.04617511731476</v>
      </c>
      <c r="F80" s="17">
        <f t="shared" si="9"/>
        <v>6.6426547418857895E-2</v>
      </c>
      <c r="G80" s="8">
        <f t="shared" si="8"/>
        <v>416.95382488268524</v>
      </c>
    </row>
    <row r="81" spans="1:7">
      <c r="A81" s="6">
        <v>79</v>
      </c>
      <c r="B81" s="6">
        <v>790</v>
      </c>
      <c r="C81" s="6">
        <v>1.6140000000000001</v>
      </c>
      <c r="D81" s="17">
        <f t="shared" si="10"/>
        <v>1.6795330451388502</v>
      </c>
      <c r="E81" s="6">
        <f t="shared" si="4"/>
        <v>371.50260687187966</v>
      </c>
      <c r="F81" s="17">
        <f t="shared" si="9"/>
        <v>6.5533045138850055E-2</v>
      </c>
      <c r="G81" s="8">
        <f t="shared" si="8"/>
        <v>418.49739312812034</v>
      </c>
    </row>
    <row r="82" spans="1:7">
      <c r="A82" s="6">
        <v>80</v>
      </c>
      <c r="B82" s="6">
        <v>800</v>
      </c>
      <c r="C82" s="6">
        <v>1.6160000000000001</v>
      </c>
      <c r="D82" s="17">
        <f>LOG10((1/3.162)*10^6*B82)*0.2</f>
        <v>1.6806256242791506</v>
      </c>
      <c r="E82" s="6">
        <f t="shared" si="4"/>
        <v>380.15601422602629</v>
      </c>
      <c r="F82" s="17">
        <f t="shared" si="9"/>
        <v>6.4625624279150529E-2</v>
      </c>
      <c r="G82" s="8">
        <f t="shared" si="8"/>
        <v>419.84398577397371</v>
      </c>
    </row>
    <row r="83" spans="1:7">
      <c r="A83" s="6">
        <v>81</v>
      </c>
      <c r="B83" s="6">
        <v>810</v>
      </c>
      <c r="C83" s="6">
        <v>1.6180000000000001</v>
      </c>
      <c r="D83" s="17">
        <f>LOG10((1/3.162)*10^6*B83)*0.2</f>
        <v>1.681704630656492</v>
      </c>
      <c r="E83" s="6">
        <f t="shared" si="4"/>
        <v>389.01098533087531</v>
      </c>
      <c r="F83" s="17">
        <f t="shared" si="9"/>
        <v>6.3704630656491901E-2</v>
      </c>
      <c r="G83" s="8">
        <f t="shared" si="8"/>
        <v>420.98901466912469</v>
      </c>
    </row>
    <row r="84" spans="1:7">
      <c r="A84" s="6">
        <v>82</v>
      </c>
      <c r="B84" s="6">
        <v>820</v>
      </c>
      <c r="C84" s="6">
        <v>1.62</v>
      </c>
      <c r="D84" s="17">
        <f t="shared" ref="D84:D102" si="11">LOG10((1/3.162)*10^6*B84)*0.2</f>
        <v>1.6827703973575052</v>
      </c>
      <c r="E84" s="6">
        <f t="shared" si="4"/>
        <v>398.07221520931739</v>
      </c>
      <c r="F84" s="17">
        <f t="shared" si="9"/>
        <v>6.2770397357505114E-2</v>
      </c>
      <c r="G84" s="8">
        <f t="shared" si="8"/>
        <v>421.92778479068261</v>
      </c>
    </row>
    <row r="85" spans="1:7">
      <c r="A85" s="6">
        <v>83</v>
      </c>
      <c r="B85" s="6">
        <v>830</v>
      </c>
      <c r="C85" s="6">
        <v>1.6220000000000001</v>
      </c>
      <c r="D85" s="17">
        <f t="shared" si="11"/>
        <v>1.6838232453559769</v>
      </c>
      <c r="E85" s="6">
        <f t="shared" si="4"/>
        <v>407.34450824537066</v>
      </c>
      <c r="F85" s="17">
        <f t="shared" si="9"/>
        <v>6.182324535597683E-2</v>
      </c>
      <c r="G85" s="8">
        <f t="shared" si="8"/>
        <v>422.65549175462934</v>
      </c>
    </row>
    <row r="86" spans="1:7">
      <c r="A86" s="6">
        <v>84</v>
      </c>
      <c r="B86" s="6">
        <v>840</v>
      </c>
      <c r="C86" s="6">
        <v>1.623</v>
      </c>
      <c r="D86" s="17">
        <f t="shared" si="11"/>
        <v>1.6848634840931382</v>
      </c>
      <c r="E86" s="6">
        <f t="shared" si="4"/>
        <v>412.06133534661734</v>
      </c>
      <c r="F86" s="17">
        <f t="shared" si="9"/>
        <v>6.1863484093138243E-2</v>
      </c>
      <c r="G86" s="8">
        <f t="shared" si="8"/>
        <v>427.93866465338266</v>
      </c>
    </row>
    <row r="87" spans="1:7">
      <c r="A87" s="6">
        <v>85</v>
      </c>
      <c r="B87" s="6">
        <v>850</v>
      </c>
      <c r="C87" s="6">
        <v>1.625</v>
      </c>
      <c r="D87" s="17">
        <f t="shared" si="11"/>
        <v>1.6858914120236204</v>
      </c>
      <c r="E87" s="6">
        <f t="shared" si="4"/>
        <v>421.65947685004329</v>
      </c>
      <c r="F87" s="17">
        <f t="shared" si="9"/>
        <v>6.0891412023620362E-2</v>
      </c>
      <c r="G87" s="8">
        <f t="shared" si="8"/>
        <v>428.34052314995671</v>
      </c>
    </row>
    <row r="88" spans="1:7">
      <c r="A88" s="6">
        <v>86</v>
      </c>
      <c r="B88" s="6">
        <v>860</v>
      </c>
      <c r="C88" s="6">
        <v>1.627</v>
      </c>
      <c r="D88" s="17">
        <f t="shared" si="11"/>
        <v>1.6869073171294755</v>
      </c>
      <c r="E88" s="6">
        <f t="shared" si="4"/>
        <v>431.48118778941813</v>
      </c>
      <c r="F88" s="17">
        <f t="shared" si="9"/>
        <v>5.9907317129475501E-2</v>
      </c>
      <c r="G88" s="8">
        <f t="shared" si="8"/>
        <v>428.51881221058187</v>
      </c>
    </row>
    <row r="89" spans="1:7">
      <c r="A89" s="6">
        <v>87</v>
      </c>
      <c r="B89" s="6">
        <v>870</v>
      </c>
      <c r="C89" s="6">
        <v>1.629</v>
      </c>
      <c r="D89" s="17">
        <f t="shared" si="11"/>
        <v>1.6879114774044859</v>
      </c>
      <c r="E89" s="6">
        <f t="shared" si="4"/>
        <v>441.53167576588754</v>
      </c>
      <c r="F89" s="17">
        <f t="shared" si="9"/>
        <v>5.8911477404485879E-2</v>
      </c>
      <c r="G89" s="8">
        <f t="shared" si="8"/>
        <v>428.46832423411246</v>
      </c>
    </row>
    <row r="90" spans="1:7">
      <c r="A90" s="6">
        <v>88</v>
      </c>
      <c r="B90" s="6">
        <v>880</v>
      </c>
      <c r="C90" s="6">
        <v>1.631</v>
      </c>
      <c r="D90" s="17">
        <f t="shared" si="11"/>
        <v>1.6889041613107958</v>
      </c>
      <c r="E90" s="6">
        <f t="shared" si="4"/>
        <v>451.81626968121083</v>
      </c>
      <c r="F90" s="17">
        <f t="shared" si="9"/>
        <v>5.7904161310795788E-2</v>
      </c>
      <c r="G90" s="8">
        <f t="shared" si="8"/>
        <v>428.18373031878917</v>
      </c>
    </row>
    <row r="91" spans="1:7">
      <c r="A91" s="6">
        <v>89</v>
      </c>
      <c r="B91" s="6">
        <v>890</v>
      </c>
      <c r="C91" s="6">
        <v>1.6319999999999999</v>
      </c>
      <c r="D91" s="17">
        <f t="shared" si="11"/>
        <v>1.6898856282097445</v>
      </c>
      <c r="E91" s="6">
        <f t="shared" si="4"/>
        <v>457.04805550986401</v>
      </c>
      <c r="F91" s="17">
        <f t="shared" si="9"/>
        <v>5.7885628209744633E-2</v>
      </c>
      <c r="G91" s="8">
        <f t="shared" si="8"/>
        <v>432.95194449013599</v>
      </c>
    </row>
    <row r="92" spans="1:7">
      <c r="A92" s="6">
        <v>90</v>
      </c>
      <c r="B92" s="6">
        <v>900</v>
      </c>
      <c r="C92" s="6">
        <v>1.6339999999999999</v>
      </c>
      <c r="D92" s="17">
        <f t="shared" si="11"/>
        <v>1.690856128768627</v>
      </c>
      <c r="E92" s="6">
        <f t="shared" si="4"/>
        <v>467.69407233878724</v>
      </c>
      <c r="F92" s="17">
        <f t="shared" si="9"/>
        <v>5.6856128768627112E-2</v>
      </c>
      <c r="G92" s="8">
        <f t="shared" si="8"/>
        <v>432.30592766121276</v>
      </c>
    </row>
    <row r="93" spans="1:7">
      <c r="A93" s="6">
        <v>91</v>
      </c>
      <c r="B93" s="6">
        <v>910</v>
      </c>
      <c r="C93" s="6">
        <v>1.6359999999999999</v>
      </c>
      <c r="D93" s="17">
        <f t="shared" si="11"/>
        <v>1.6918159053449806</v>
      </c>
      <c r="E93" s="6">
        <f t="shared" ref="E93:E102" si="12">(3.162*POWER(10,5*C93))/10^6</f>
        <v>478.58806675552898</v>
      </c>
      <c r="F93" s="17">
        <f t="shared" si="9"/>
        <v>5.581590534498071E-2</v>
      </c>
      <c r="G93" s="8">
        <f t="shared" si="8"/>
        <v>431.41193324447102</v>
      </c>
    </row>
    <row r="94" spans="1:7">
      <c r="A94" s="6">
        <v>92</v>
      </c>
      <c r="B94" s="6">
        <v>920</v>
      </c>
      <c r="C94" s="6">
        <v>1.637</v>
      </c>
      <c r="D94" s="17">
        <f t="shared" si="11"/>
        <v>1.692765192349873</v>
      </c>
      <c r="E94" s="6">
        <f t="shared" si="12"/>
        <v>484.12985538385965</v>
      </c>
      <c r="F94" s="17">
        <f t="shared" si="9"/>
        <v>5.5765192349872983E-2</v>
      </c>
      <c r="G94" s="8">
        <f t="shared" si="8"/>
        <v>435.87014461614035</v>
      </c>
    </row>
    <row r="95" spans="1:7">
      <c r="A95" s="6">
        <v>93</v>
      </c>
      <c r="B95" s="6">
        <v>930</v>
      </c>
      <c r="C95" s="6">
        <v>1.639</v>
      </c>
      <c r="D95" s="17">
        <f t="shared" si="11"/>
        <v>1.693704216591549</v>
      </c>
      <c r="E95" s="6">
        <f t="shared" si="12"/>
        <v>495.40668836819839</v>
      </c>
      <c r="F95" s="17">
        <f t="shared" si="9"/>
        <v>5.4704216591549004E-2</v>
      </c>
      <c r="G95" s="8">
        <f t="shared" si="8"/>
        <v>434.59331163180161</v>
      </c>
    </row>
    <row r="96" spans="1:7">
      <c r="A96" s="6">
        <v>94</v>
      </c>
      <c r="B96" s="6">
        <v>940</v>
      </c>
      <c r="C96" s="6">
        <v>1.641</v>
      </c>
      <c r="D96" s="17">
        <f t="shared" si="11"/>
        <v>1.6946331976007016</v>
      </c>
      <c r="E96" s="6">
        <f t="shared" si="12"/>
        <v>506.94619253619277</v>
      </c>
      <c r="F96" s="17">
        <f t="shared" si="9"/>
        <v>5.3633197600701621E-2</v>
      </c>
      <c r="G96" s="8">
        <f>B96-E96</f>
        <v>433.05380746380723</v>
      </c>
    </row>
    <row r="97" spans="1:7">
      <c r="A97" s="6">
        <v>95</v>
      </c>
      <c r="B97" s="6">
        <v>950</v>
      </c>
      <c r="C97" s="6">
        <v>1.6419999999999999</v>
      </c>
      <c r="D97" s="17">
        <f t="shared" si="11"/>
        <v>1.6955523479385317</v>
      </c>
      <c r="E97" s="6">
        <f t="shared" si="12"/>
        <v>512.81635278489352</v>
      </c>
      <c r="F97" s="17">
        <f t="shared" si="9"/>
        <v>5.3552347938531808E-2</v>
      </c>
      <c r="G97" s="8">
        <f>B97-E97</f>
        <v>437.18364721510648</v>
      </c>
    </row>
    <row r="98" spans="1:7">
      <c r="A98" s="6">
        <v>96</v>
      </c>
      <c r="B98" s="6">
        <v>960</v>
      </c>
      <c r="C98" s="6">
        <v>1.6439999999999999</v>
      </c>
      <c r="D98" s="17">
        <f t="shared" si="11"/>
        <v>1.6964618734886756</v>
      </c>
      <c r="E98" s="6">
        <f t="shared" si="12"/>
        <v>524.76138013175637</v>
      </c>
      <c r="F98" s="17">
        <f t="shared" si="9"/>
        <v>5.2461873488675703E-2</v>
      </c>
      <c r="G98" s="8">
        <f t="shared" ref="G98:G102" si="13">B98-E98</f>
        <v>435.23861986824363</v>
      </c>
    </row>
    <row r="99" spans="1:7">
      <c r="A99" s="6">
        <v>97</v>
      </c>
      <c r="B99" s="6">
        <v>970</v>
      </c>
      <c r="C99" s="6">
        <v>1.645</v>
      </c>
      <c r="D99" s="17">
        <f t="shared" si="11"/>
        <v>1.6973619737340109</v>
      </c>
      <c r="E99" s="6">
        <f>(3.162*POWER(10,5*C99))/10^6</f>
        <v>530.83783053035336</v>
      </c>
      <c r="F99" s="17">
        <f t="shared" si="9"/>
        <v>5.2361973734010858E-2</v>
      </c>
      <c r="G99" s="8">
        <f t="shared" si="13"/>
        <v>439.16216946964664</v>
      </c>
    </row>
    <row r="100" spans="1:7">
      <c r="A100" s="6">
        <v>98</v>
      </c>
      <c r="B100" s="6">
        <v>980</v>
      </c>
      <c r="C100" s="6">
        <v>1.647</v>
      </c>
      <c r="D100" s="17">
        <f t="shared" si="11"/>
        <v>1.6982528420192609</v>
      </c>
      <c r="E100" s="6">
        <f t="shared" si="12"/>
        <v>543.2026320192291</v>
      </c>
      <c r="F100" s="17">
        <f t="shared" si="9"/>
        <v>5.1252842019260836E-2</v>
      </c>
      <c r="G100" s="8">
        <f t="shared" si="13"/>
        <v>436.7973679807709</v>
      </c>
    </row>
    <row r="101" spans="1:7">
      <c r="A101" s="6">
        <v>99</v>
      </c>
      <c r="B101" s="6">
        <v>990</v>
      </c>
      <c r="C101" s="6">
        <v>1.6479999999999999</v>
      </c>
      <c r="D101" s="17">
        <f t="shared" si="11"/>
        <v>1.6991346658002719</v>
      </c>
      <c r="E101" s="6">
        <f t="shared" si="12"/>
        <v>549.49262205055413</v>
      </c>
      <c r="F101" s="17">
        <f t="shared" si="9"/>
        <v>5.1134665800272039E-2</v>
      </c>
      <c r="G101" s="8">
        <f t="shared" si="13"/>
        <v>440.50737794944587</v>
      </c>
    </row>
    <row r="102" spans="1:7">
      <c r="A102" s="6">
        <v>100</v>
      </c>
      <c r="B102" s="6">
        <v>1000</v>
      </c>
      <c r="C102" s="6">
        <v>1.65</v>
      </c>
      <c r="D102" s="17">
        <f t="shared" si="11"/>
        <v>1.7000076268807618</v>
      </c>
      <c r="E102" s="6">
        <f t="shared" si="12"/>
        <v>562.29194945430913</v>
      </c>
      <c r="F102" s="17">
        <f t="shared" si="9"/>
        <v>5.000762688076188E-2</v>
      </c>
      <c r="G102" s="8">
        <f t="shared" si="13"/>
        <v>437.70805054569087</v>
      </c>
    </row>
  </sheetData>
  <mergeCells count="1">
    <mergeCell ref="B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I11" sqref="I11"/>
    </sheetView>
  </sheetViews>
  <sheetFormatPr defaultRowHeight="13.5"/>
  <cols>
    <col min="2" max="2" width="10.375" style="1" customWidth="1"/>
    <col min="3" max="3" width="11" style="1" customWidth="1"/>
    <col min="4" max="4" width="20.5" style="18" customWidth="1"/>
    <col min="5" max="7" width="20.5" customWidth="1"/>
  </cols>
  <sheetData>
    <row r="1" spans="1:8">
      <c r="A1" t="s">
        <v>6</v>
      </c>
      <c r="B1" s="26" t="s">
        <v>19</v>
      </c>
      <c r="C1" s="26"/>
      <c r="D1" s="26"/>
      <c r="E1" s="26"/>
      <c r="F1" s="26"/>
      <c r="G1" s="26"/>
      <c r="H1" s="26"/>
    </row>
    <row r="2" spans="1:8">
      <c r="A2" s="4" t="s">
        <v>2</v>
      </c>
      <c r="B2" s="4" t="s">
        <v>7</v>
      </c>
      <c r="C2" s="4" t="s">
        <v>1</v>
      </c>
      <c r="D2" s="15" t="s">
        <v>11</v>
      </c>
      <c r="E2" s="12" t="s">
        <v>18</v>
      </c>
      <c r="F2" s="17" t="s">
        <v>14</v>
      </c>
      <c r="G2" s="22" t="s">
        <v>17</v>
      </c>
    </row>
    <row r="3" spans="1:8">
      <c r="A3" s="3">
        <v>1</v>
      </c>
      <c r="B3" s="3">
        <v>1</v>
      </c>
      <c r="C3" s="3">
        <v>1.6559999999999999</v>
      </c>
      <c r="D3" s="17">
        <f>LOG10((1/3.162)*10^9*B3)*0.2</f>
        <v>1.7000076268807618</v>
      </c>
      <c r="E3" s="6">
        <f>(3.162*POWER(10,5*C3))/10^9</f>
        <v>0.60250667901997812</v>
      </c>
      <c r="F3" s="17">
        <f>D3-C3</f>
        <v>4.4007626880761874E-2</v>
      </c>
      <c r="G3" s="8">
        <f>B3-E3</f>
        <v>0.39749332098002188</v>
      </c>
    </row>
    <row r="4" spans="1:8">
      <c r="A4" s="3">
        <v>2</v>
      </c>
      <c r="B4" s="3">
        <v>1.1000000000000001</v>
      </c>
      <c r="C4" s="3">
        <v>1.669</v>
      </c>
      <c r="D4" s="17">
        <f>LOG10((1/3.162)*10^9*B4)*0.2</f>
        <v>1.708286163912407</v>
      </c>
      <c r="E4" s="6">
        <f>(3.162*POWER(10,5*C3))/10^9</f>
        <v>0.60250667901997812</v>
      </c>
      <c r="F4" s="17">
        <f>D4-C4</f>
        <v>3.9286163912406913E-2</v>
      </c>
      <c r="G4" s="8">
        <f>B4-E4</f>
        <v>0.49749332098002197</v>
      </c>
    </row>
    <row r="5" spans="1:8">
      <c r="A5" s="3">
        <v>3</v>
      </c>
      <c r="B5" s="3">
        <v>1.2</v>
      </c>
      <c r="C5" s="3">
        <v>1.68</v>
      </c>
      <c r="D5" s="17">
        <f t="shared" ref="D5:D23" si="0">LOG10((1/3.162)*10^9*B5)*0.2</f>
        <v>1.715843876090287</v>
      </c>
      <c r="E5" s="6">
        <f t="shared" ref="E5" si="1">(3.162*POWER(10,5*C5))/10^9</f>
        <v>0.79425848964333046</v>
      </c>
      <c r="F5" s="17">
        <f t="shared" ref="F5:F23" si="2">D5-C5</f>
        <v>3.5843876090287052E-2</v>
      </c>
      <c r="G5" s="8">
        <f t="shared" ref="G5:G23" si="3">B5-E5</f>
        <v>0.4057415103566695</v>
      </c>
    </row>
    <row r="6" spans="1:8">
      <c r="A6" s="3">
        <v>4</v>
      </c>
      <c r="B6" s="3">
        <v>1.3</v>
      </c>
      <c r="C6" s="3">
        <v>1.6890000000000001</v>
      </c>
      <c r="D6" s="17">
        <f t="shared" si="0"/>
        <v>1.7227962973421294</v>
      </c>
      <c r="E6" s="6">
        <f t="shared" ref="E6" si="4">(3.162*POWER(10,5*C5))/10^9</f>
        <v>0.79425848964333046</v>
      </c>
      <c r="F6" s="17">
        <f t="shared" si="2"/>
        <v>3.37962973421293E-2</v>
      </c>
      <c r="G6" s="8">
        <f t="shared" si="3"/>
        <v>0.50574151035666959</v>
      </c>
    </row>
    <row r="7" spans="1:8">
      <c r="A7" s="3">
        <v>5</v>
      </c>
      <c r="B7" s="3">
        <v>1.4</v>
      </c>
      <c r="C7" s="3">
        <v>1.6966000000000001</v>
      </c>
      <c r="D7" s="17">
        <f t="shared" si="0"/>
        <v>1.7292332340164096</v>
      </c>
      <c r="E7" s="6">
        <f t="shared" ref="E7" si="5">(3.162*POWER(10,5*C7))/10^9</f>
        <v>0.96152784511884226</v>
      </c>
      <c r="F7" s="17">
        <f t="shared" si="2"/>
        <v>3.2633234016409496E-2</v>
      </c>
      <c r="G7" s="8">
        <f t="shared" si="3"/>
        <v>0.43847215488115765</v>
      </c>
    </row>
    <row r="8" spans="1:8">
      <c r="A8" s="3">
        <v>6</v>
      </c>
      <c r="B8" s="3">
        <v>1.5</v>
      </c>
      <c r="C8" s="3">
        <v>1.7037</v>
      </c>
      <c r="D8" s="17">
        <f t="shared" si="0"/>
        <v>1.7352258786918981</v>
      </c>
      <c r="E8" s="6">
        <f t="shared" ref="E8" si="6">(3.162*POWER(10,5*C7))/10^9</f>
        <v>0.96152784511884226</v>
      </c>
      <c r="F8" s="17">
        <f t="shared" si="2"/>
        <v>3.1525878691898157E-2</v>
      </c>
      <c r="G8" s="8">
        <f t="shared" si="3"/>
        <v>0.53847215488115774</v>
      </c>
    </row>
    <row r="9" spans="1:8">
      <c r="A9" s="3">
        <v>7</v>
      </c>
      <c r="B9" s="3">
        <v>1.6</v>
      </c>
      <c r="C9" s="3">
        <v>1.71</v>
      </c>
      <c r="D9" s="17">
        <f t="shared" si="0"/>
        <v>1.740831623411947</v>
      </c>
      <c r="E9" s="6">
        <f t="shared" ref="E9" si="7">(3.162*POWER(10,5*C9))/10^9</f>
        <v>1.1219199367565695</v>
      </c>
      <c r="F9" s="17">
        <f t="shared" si="2"/>
        <v>3.0831623411947007E-2</v>
      </c>
      <c r="G9" s="8">
        <f t="shared" si="3"/>
        <v>0.47808006324343055</v>
      </c>
    </row>
    <row r="10" spans="1:8">
      <c r="A10" s="3">
        <v>8</v>
      </c>
      <c r="B10" s="3">
        <v>1.7</v>
      </c>
      <c r="C10" s="3">
        <v>1.718</v>
      </c>
      <c r="D10" s="17">
        <f t="shared" si="0"/>
        <v>1.7460974111564167</v>
      </c>
      <c r="E10" s="6">
        <f t="shared" ref="E10" si="8">(3.162*POWER(10,5*C9))/10^9</f>
        <v>1.1219199367565695</v>
      </c>
      <c r="F10" s="17">
        <f t="shared" si="2"/>
        <v>2.8097411156416729E-2</v>
      </c>
      <c r="G10" s="8">
        <f t="shared" si="3"/>
        <v>0.57808006324343042</v>
      </c>
    </row>
    <row r="11" spans="1:8">
      <c r="A11" s="3">
        <v>9</v>
      </c>
      <c r="B11" s="3">
        <v>1.8</v>
      </c>
      <c r="C11" s="3">
        <v>1.7262999999999999</v>
      </c>
      <c r="D11" s="17">
        <f t="shared" si="0"/>
        <v>1.7510621279014231</v>
      </c>
      <c r="E11" s="6">
        <f t="shared" ref="E11" si="9">(3.162*POWER(10,5*C11))/10^9</f>
        <v>1.3535112367315749</v>
      </c>
      <c r="F11" s="17">
        <f t="shared" si="2"/>
        <v>2.4762127901423181E-2</v>
      </c>
      <c r="G11" s="8">
        <f t="shared" si="3"/>
        <v>0.44648876326842513</v>
      </c>
    </row>
    <row r="12" spans="1:8">
      <c r="A12" s="3">
        <v>10</v>
      </c>
      <c r="B12" s="3">
        <v>1.9</v>
      </c>
      <c r="C12" s="3">
        <v>1.7337</v>
      </c>
      <c r="D12" s="17">
        <f t="shared" si="0"/>
        <v>1.7557583470713276</v>
      </c>
      <c r="E12" s="6">
        <f t="shared" ref="E12" si="10">(3.162*POWER(10,5*C11))/10^9</f>
        <v>1.3535112367315749</v>
      </c>
      <c r="F12" s="17">
        <f t="shared" si="2"/>
        <v>2.2058347071327589E-2</v>
      </c>
      <c r="G12" s="8">
        <f t="shared" si="3"/>
        <v>0.54648876326842499</v>
      </c>
    </row>
    <row r="13" spans="1:8">
      <c r="A13" s="3">
        <v>11</v>
      </c>
      <c r="B13" s="3">
        <v>2</v>
      </c>
      <c r="C13" s="3">
        <v>1.7402</v>
      </c>
      <c r="D13" s="17">
        <f t="shared" si="0"/>
        <v>1.7602136260135581</v>
      </c>
      <c r="E13" s="6">
        <f t="shared" ref="E13" si="11">(3.162*POWER(10,5*C13))/10^9</f>
        <v>1.5884072680697925</v>
      </c>
      <c r="F13" s="17">
        <f t="shared" si="2"/>
        <v>2.0013626013558161E-2</v>
      </c>
      <c r="G13" s="8">
        <f t="shared" si="3"/>
        <v>0.41159273193020751</v>
      </c>
    </row>
    <row r="14" spans="1:8">
      <c r="A14" s="3">
        <v>12</v>
      </c>
      <c r="B14" s="3">
        <v>2.1</v>
      </c>
      <c r="C14" s="3">
        <v>1.7457</v>
      </c>
      <c r="D14" s="17">
        <f t="shared" si="0"/>
        <v>1.7644514858275457</v>
      </c>
      <c r="E14" s="6">
        <f t="shared" ref="E14" si="12">(3.162*POWER(10,5*C13))/10^9</f>
        <v>1.5884072680697925</v>
      </c>
      <c r="F14" s="17">
        <f t="shared" si="2"/>
        <v>1.8751485827545711E-2</v>
      </c>
      <c r="G14" s="8">
        <f t="shared" si="3"/>
        <v>0.5115927319302076</v>
      </c>
    </row>
    <row r="15" spans="1:8">
      <c r="A15" s="3">
        <v>13</v>
      </c>
      <c r="B15" s="3">
        <v>2.2000000000000002</v>
      </c>
      <c r="C15" s="3">
        <v>1.7503</v>
      </c>
      <c r="D15" s="17">
        <f t="shared" si="0"/>
        <v>1.7684921630452033</v>
      </c>
      <c r="E15" s="6">
        <f t="shared" ref="E15" si="13">(3.162*POWER(10,5*C15))/10^9</f>
        <v>1.7842753085332195</v>
      </c>
      <c r="F15" s="17">
        <f t="shared" si="2"/>
        <v>1.8192163045203325E-2</v>
      </c>
      <c r="G15" s="8">
        <f t="shared" si="3"/>
        <v>0.4157246914667807</v>
      </c>
    </row>
    <row r="16" spans="1:8">
      <c r="A16" s="3">
        <v>14</v>
      </c>
      <c r="B16" s="3">
        <v>2.2999999999999998</v>
      </c>
      <c r="C16" s="3">
        <v>1.7544999999999999</v>
      </c>
      <c r="D16" s="17">
        <f t="shared" si="0"/>
        <v>1.7723531940842805</v>
      </c>
      <c r="E16" s="6">
        <f t="shared" ref="E16" si="14">(3.162*POWER(10,5*C15))/10^9</f>
        <v>1.7842753085332195</v>
      </c>
      <c r="F16" s="17">
        <f t="shared" si="2"/>
        <v>1.7853194084280544E-2</v>
      </c>
      <c r="G16" s="8">
        <f t="shared" si="3"/>
        <v>0.51572469146678035</v>
      </c>
    </row>
    <row r="17" spans="1:7">
      <c r="A17" s="3">
        <v>15</v>
      </c>
      <c r="B17" s="3">
        <v>2.4</v>
      </c>
      <c r="C17" s="3">
        <v>1.7503</v>
      </c>
      <c r="D17" s="17">
        <f t="shared" si="0"/>
        <v>1.7760498752230831</v>
      </c>
      <c r="E17" s="6">
        <f t="shared" ref="E17" si="15">(3.162*POWER(10,5*C17))/10^9</f>
        <v>1.7842753085332195</v>
      </c>
      <c r="F17" s="17">
        <f t="shared" si="2"/>
        <v>2.5749875223083141E-2</v>
      </c>
      <c r="G17" s="8">
        <f t="shared" si="3"/>
        <v>0.61572469146678044</v>
      </c>
    </row>
    <row r="18" spans="1:7">
      <c r="A18" s="3">
        <v>16</v>
      </c>
      <c r="B18" s="3">
        <v>2.5</v>
      </c>
      <c r="C18" s="3">
        <v>1.7544999999999999</v>
      </c>
      <c r="D18" s="17">
        <f t="shared" si="0"/>
        <v>1.7795956286151697</v>
      </c>
      <c r="E18" s="6">
        <f t="shared" ref="E18" si="16">(3.162*POWER(10,5*C17))/10^9</f>
        <v>1.7842753085332195</v>
      </c>
      <c r="F18" s="17">
        <f t="shared" si="2"/>
        <v>2.5095628615169785E-2</v>
      </c>
      <c r="G18" s="8">
        <f t="shared" si="3"/>
        <v>0.71572469146678053</v>
      </c>
    </row>
    <row r="19" spans="1:7">
      <c r="A19" s="3">
        <v>17</v>
      </c>
      <c r="B19" s="3">
        <v>2.6</v>
      </c>
      <c r="C19" s="3">
        <v>1.7582</v>
      </c>
      <c r="D19" s="17">
        <f t="shared" si="0"/>
        <v>1.7830022964749255</v>
      </c>
      <c r="E19" s="6">
        <f t="shared" ref="E19" si="17">(3.162*POWER(10,5*C19))/10^9</f>
        <v>1.9541678572376751</v>
      </c>
      <c r="F19" s="17">
        <f t="shared" si="2"/>
        <v>2.4802296474925489E-2</v>
      </c>
      <c r="G19" s="8">
        <f t="shared" si="3"/>
        <v>0.64583214276232503</v>
      </c>
    </row>
    <row r="20" spans="1:7">
      <c r="A20" s="3">
        <v>18</v>
      </c>
      <c r="B20" s="3">
        <v>2.7</v>
      </c>
      <c r="C20" s="3">
        <v>1.7617</v>
      </c>
      <c r="D20" s="17">
        <f t="shared" si="0"/>
        <v>1.7862803797125595</v>
      </c>
      <c r="E20" s="6">
        <f t="shared" ref="E20" si="18">(3.162*POWER(10,5*C19))/10^9</f>
        <v>1.9541678572376751</v>
      </c>
      <c r="F20" s="17">
        <f t="shared" si="2"/>
        <v>2.4580379712559441E-2</v>
      </c>
      <c r="G20" s="8">
        <f t="shared" si="3"/>
        <v>0.74583214276232512</v>
      </c>
    </row>
    <row r="21" spans="1:7">
      <c r="A21" s="3">
        <v>19</v>
      </c>
      <c r="B21" s="3">
        <v>2.8</v>
      </c>
      <c r="C21" s="3">
        <v>1.7649999999999999</v>
      </c>
      <c r="D21" s="17">
        <f t="shared" si="0"/>
        <v>1.7894392331492057</v>
      </c>
      <c r="E21" s="6">
        <f t="shared" ref="E21" si="19">(3.162*POWER(10,5*C21))/10^9</f>
        <v>2.1133034673519613</v>
      </c>
      <c r="F21" s="17">
        <f t="shared" si="2"/>
        <v>2.4439233149205819E-2</v>
      </c>
      <c r="G21" s="8">
        <f t="shared" si="3"/>
        <v>0.68669653264803854</v>
      </c>
    </row>
    <row r="22" spans="1:7">
      <c r="A22" s="3">
        <v>20</v>
      </c>
      <c r="B22" s="3">
        <v>2.9</v>
      </c>
      <c r="C22" s="3">
        <v>1.7679</v>
      </c>
      <c r="D22" s="17">
        <f t="shared" si="0"/>
        <v>1.7924872264605534</v>
      </c>
      <c r="E22" s="6">
        <f t="shared" ref="E22" si="20">(3.162*POWER(10,5*C21))/10^9</f>
        <v>2.1133034673519613</v>
      </c>
      <c r="F22" s="17">
        <f t="shared" si="2"/>
        <v>2.4587226460553335E-2</v>
      </c>
      <c r="G22" s="8">
        <f t="shared" si="3"/>
        <v>0.78669653264803863</v>
      </c>
    </row>
    <row r="23" spans="1:7">
      <c r="A23" s="3">
        <v>21</v>
      </c>
      <c r="B23" s="3">
        <v>3</v>
      </c>
      <c r="C23" s="3">
        <v>1.7707999999999999</v>
      </c>
      <c r="D23" s="17">
        <f t="shared" si="0"/>
        <v>1.7954318778246945</v>
      </c>
      <c r="E23" s="6">
        <f t="shared" ref="E23" si="21">(3.162*POWER(10,5*C23))/10^9</f>
        <v>2.259237383050773</v>
      </c>
      <c r="F23" s="17">
        <f t="shared" si="2"/>
        <v>2.4631877824694559E-2</v>
      </c>
      <c r="G23" s="8">
        <f t="shared" si="3"/>
        <v>0.74076261694922696</v>
      </c>
    </row>
  </sheetData>
  <mergeCells count="1">
    <mergeCell ref="B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J9" sqref="J9"/>
    </sheetView>
  </sheetViews>
  <sheetFormatPr defaultRowHeight="13.5"/>
  <cols>
    <col min="2" max="2" width="11.625" style="1" customWidth="1"/>
    <col min="3" max="3" width="11" customWidth="1"/>
    <col min="4" max="6" width="16.625" customWidth="1"/>
    <col min="7" max="7" width="19.625" customWidth="1"/>
  </cols>
  <sheetData>
    <row r="1" spans="1:8">
      <c r="A1" t="s">
        <v>6</v>
      </c>
      <c r="B1" s="30" t="s">
        <v>19</v>
      </c>
      <c r="C1" s="30"/>
      <c r="D1" s="30"/>
      <c r="E1" s="30"/>
      <c r="F1" s="30"/>
      <c r="G1" s="30"/>
      <c r="H1" s="30"/>
    </row>
    <row r="2" spans="1:8">
      <c r="A2" s="3" t="s">
        <v>2</v>
      </c>
      <c r="B2" s="3" t="s">
        <v>7</v>
      </c>
      <c r="C2" s="3" t="s">
        <v>1</v>
      </c>
      <c r="D2" s="15" t="s">
        <v>11</v>
      </c>
      <c r="E2" s="12" t="s">
        <v>18</v>
      </c>
      <c r="F2" s="17" t="s">
        <v>14</v>
      </c>
      <c r="G2" s="22" t="s">
        <v>17</v>
      </c>
    </row>
    <row r="3" spans="1:8">
      <c r="A3" s="3">
        <v>1</v>
      </c>
      <c r="B3" s="3">
        <v>1</v>
      </c>
      <c r="C3" s="3">
        <v>1.653</v>
      </c>
      <c r="D3" s="23">
        <f>LOG10((1/3.162)*10^9*B3)*0.2</f>
        <v>1.7000076268807618</v>
      </c>
      <c r="E3" s="6">
        <f>(3.162*POWER(10,5*C3))/10^9</f>
        <v>0.58205210686448539</v>
      </c>
      <c r="F3" s="23">
        <f>D3-C3</f>
        <v>4.7007626880761766E-2</v>
      </c>
      <c r="G3" s="8">
        <f>B3-E3</f>
        <v>0.41794789313551461</v>
      </c>
    </row>
    <row r="4" spans="1:8">
      <c r="A4" s="3">
        <v>2</v>
      </c>
      <c r="B4" s="3">
        <v>2</v>
      </c>
      <c r="C4" s="3">
        <v>1.7393000000000001</v>
      </c>
      <c r="D4" s="23">
        <f>LOG10((1/3.162)*10^9*B4)*0.2</f>
        <v>1.7602136260135581</v>
      </c>
      <c r="E4" s="6">
        <f>(3.162*POWER(10,5*C4))/10^9</f>
        <v>1.5720337497192205</v>
      </c>
      <c r="F4" s="23">
        <f>D4-C4</f>
        <v>2.0913626013558062E-2</v>
      </c>
      <c r="G4" s="8">
        <f>B4-E4</f>
        <v>0.4279662502807795</v>
      </c>
    </row>
    <row r="5" spans="1:8">
      <c r="A5" s="3">
        <v>3</v>
      </c>
      <c r="B5" s="3">
        <v>3</v>
      </c>
      <c r="C5" s="3">
        <v>1.7756000000000001</v>
      </c>
      <c r="D5" s="23">
        <f t="shared" ref="D5:D22" si="0">LOG10((1/3.162)*10^9*B5)*0.2</f>
        <v>1.7954318778246945</v>
      </c>
      <c r="E5" s="6">
        <f t="shared" ref="E5:E22" si="1">(3.162*POWER(10,5*C5))/10^9</f>
        <v>2.3876016238781084</v>
      </c>
      <c r="F5" s="23">
        <f t="shared" ref="F5:F22" si="2">D5-C5</f>
        <v>1.9831877824694422E-2</v>
      </c>
      <c r="G5" s="8">
        <f t="shared" ref="G5:G22" si="3">B5-E5</f>
        <v>0.61239837612189163</v>
      </c>
    </row>
    <row r="6" spans="1:8">
      <c r="A6" s="3">
        <v>4</v>
      </c>
      <c r="B6" s="3">
        <v>4</v>
      </c>
      <c r="C6" s="3">
        <v>1.8006</v>
      </c>
      <c r="D6" s="23">
        <f t="shared" si="0"/>
        <v>1.8204196251463545</v>
      </c>
      <c r="E6" s="6">
        <f t="shared" si="1"/>
        <v>3.1839179369094088</v>
      </c>
      <c r="F6" s="23">
        <f t="shared" si="2"/>
        <v>1.9819625146354491E-2</v>
      </c>
      <c r="G6" s="8">
        <f t="shared" si="3"/>
        <v>0.81608206309059117</v>
      </c>
    </row>
    <row r="7" spans="1:8">
      <c r="A7" s="3">
        <v>5</v>
      </c>
      <c r="B7" s="3">
        <v>5</v>
      </c>
      <c r="C7" s="3">
        <v>1.82508</v>
      </c>
      <c r="D7" s="23">
        <f t="shared" si="0"/>
        <v>1.8398016277479656</v>
      </c>
      <c r="E7" s="6">
        <f t="shared" si="1"/>
        <v>4.2204801848289879</v>
      </c>
      <c r="F7" s="23">
        <f t="shared" si="2"/>
        <v>1.4721627747965593E-2</v>
      </c>
      <c r="G7" s="8">
        <f t="shared" si="3"/>
        <v>0.7795198151710121</v>
      </c>
    </row>
    <row r="8" spans="1:8">
      <c r="A8" s="3">
        <v>6</v>
      </c>
      <c r="B8" s="3">
        <v>6</v>
      </c>
      <c r="C8" s="3">
        <v>1.8502000000000001</v>
      </c>
      <c r="D8" s="23">
        <f t="shared" si="0"/>
        <v>1.8556378769574906</v>
      </c>
      <c r="E8" s="6">
        <f t="shared" si="1"/>
        <v>5.6358816626708848</v>
      </c>
      <c r="F8" s="23">
        <f t="shared" si="2"/>
        <v>5.4378769574905395E-3</v>
      </c>
      <c r="G8" s="8">
        <f t="shared" si="3"/>
        <v>0.36411833732911525</v>
      </c>
    </row>
    <row r="9" spans="1:8">
      <c r="A9" s="3">
        <v>7</v>
      </c>
      <c r="B9" s="3">
        <v>7</v>
      </c>
      <c r="C9" s="3">
        <v>1.8674999999999999</v>
      </c>
      <c r="D9" s="23">
        <f t="shared" si="0"/>
        <v>1.8690272348836132</v>
      </c>
      <c r="E9" s="6">
        <f t="shared" si="1"/>
        <v>6.8779951555697521</v>
      </c>
      <c r="F9" s="23">
        <f t="shared" si="2"/>
        <v>1.5272348836132821E-3</v>
      </c>
      <c r="G9" s="8">
        <f t="shared" si="3"/>
        <v>0.12200484443024795</v>
      </c>
    </row>
    <row r="10" spans="1:8">
      <c r="A10" s="3">
        <v>8</v>
      </c>
      <c r="B10" s="3">
        <v>8</v>
      </c>
      <c r="C10" s="3">
        <v>1.88045</v>
      </c>
      <c r="D10" s="23">
        <f t="shared" si="0"/>
        <v>1.8806256242791506</v>
      </c>
      <c r="E10" s="6">
        <f t="shared" si="1"/>
        <v>7.9838407482131126</v>
      </c>
      <c r="F10" s="23">
        <f t="shared" si="2"/>
        <v>1.7562427915063239E-4</v>
      </c>
      <c r="G10" s="8">
        <f t="shared" si="3"/>
        <v>1.6159251786887374E-2</v>
      </c>
    </row>
    <row r="11" spans="1:8">
      <c r="A11" s="3">
        <v>9</v>
      </c>
      <c r="B11" s="3">
        <v>9</v>
      </c>
      <c r="C11" s="3">
        <v>1.89123</v>
      </c>
      <c r="D11" s="23">
        <f t="shared" si="0"/>
        <v>1.890856128768627</v>
      </c>
      <c r="E11" s="6">
        <f t="shared" si="1"/>
        <v>9.0388226578273549</v>
      </c>
      <c r="F11" s="23">
        <f t="shared" si="2"/>
        <v>-3.7387123137300193E-4</v>
      </c>
      <c r="G11" s="8">
        <f t="shared" si="3"/>
        <v>-3.8822657827354945E-2</v>
      </c>
    </row>
    <row r="12" spans="1:8">
      <c r="A12" s="3">
        <v>10</v>
      </c>
      <c r="B12" s="3">
        <v>10</v>
      </c>
      <c r="C12" s="3">
        <v>1.90076</v>
      </c>
      <c r="D12" s="23">
        <f t="shared" si="0"/>
        <v>1.900007626880762</v>
      </c>
      <c r="E12" s="6">
        <f t="shared" si="1"/>
        <v>10.086996394553626</v>
      </c>
      <c r="F12" s="23">
        <f t="shared" si="2"/>
        <v>-7.5237311923803674E-4</v>
      </c>
      <c r="G12" s="8">
        <f t="shared" si="3"/>
        <v>-8.6996394553626288E-2</v>
      </c>
    </row>
    <row r="13" spans="1:8">
      <c r="A13" s="3">
        <v>11</v>
      </c>
      <c r="B13" s="3">
        <v>11</v>
      </c>
      <c r="C13" s="3">
        <v>1.728</v>
      </c>
      <c r="D13" s="23">
        <f t="shared" si="0"/>
        <v>1.9082861639124069</v>
      </c>
      <c r="E13" s="6">
        <f t="shared" si="1"/>
        <v>1.3802630615434084</v>
      </c>
      <c r="F13" s="23">
        <f t="shared" si="2"/>
        <v>0.18028616391240693</v>
      </c>
      <c r="G13" s="8">
        <f t="shared" si="3"/>
        <v>9.6197369384565921</v>
      </c>
    </row>
    <row r="14" spans="1:8">
      <c r="A14" s="3">
        <v>12</v>
      </c>
      <c r="B14" s="3">
        <v>12</v>
      </c>
      <c r="C14" s="3">
        <v>1.7410000000000001</v>
      </c>
      <c r="D14" s="23">
        <f t="shared" si="0"/>
        <v>1.9158438760902869</v>
      </c>
      <c r="E14" s="6">
        <f t="shared" si="1"/>
        <v>1.6031046195646184</v>
      </c>
      <c r="F14" s="23">
        <f t="shared" si="2"/>
        <v>0.17484387609028684</v>
      </c>
      <c r="G14" s="8">
        <f t="shared" si="3"/>
        <v>10.396895380435382</v>
      </c>
    </row>
    <row r="15" spans="1:8">
      <c r="A15" s="3">
        <v>13</v>
      </c>
      <c r="B15" s="3">
        <v>13</v>
      </c>
      <c r="C15" s="3">
        <v>1.7589999999999999</v>
      </c>
      <c r="D15" s="23">
        <f t="shared" si="0"/>
        <v>1.9227962973421293</v>
      </c>
      <c r="E15" s="6">
        <f t="shared" si="1"/>
        <v>1.9722495497954118</v>
      </c>
      <c r="F15" s="23">
        <f t="shared" si="2"/>
        <v>0.16379629734212942</v>
      </c>
      <c r="G15" s="8">
        <f t="shared" si="3"/>
        <v>11.027750450204588</v>
      </c>
    </row>
    <row r="16" spans="1:8">
      <c r="A16" s="3">
        <v>14</v>
      </c>
      <c r="B16" s="3">
        <v>14</v>
      </c>
      <c r="C16" s="3">
        <v>1.776</v>
      </c>
      <c r="D16" s="23">
        <f t="shared" si="0"/>
        <v>1.9292332340164096</v>
      </c>
      <c r="E16" s="6">
        <f t="shared" si="1"/>
        <v>2.3986222922422886</v>
      </c>
      <c r="F16" s="23">
        <f t="shared" si="2"/>
        <v>0.15323323401640954</v>
      </c>
      <c r="G16" s="8">
        <f t="shared" si="3"/>
        <v>11.601377707757711</v>
      </c>
    </row>
    <row r="17" spans="1:7">
      <c r="A17" s="3">
        <v>15</v>
      </c>
      <c r="B17" s="3">
        <v>15</v>
      </c>
      <c r="C17" s="3">
        <v>1.7849999999999999</v>
      </c>
      <c r="D17" s="23">
        <f t="shared" si="0"/>
        <v>1.9352258786918981</v>
      </c>
      <c r="E17" s="6">
        <f t="shared" si="1"/>
        <v>2.660491437882107</v>
      </c>
      <c r="F17" s="23">
        <f t="shared" si="2"/>
        <v>0.15022587869189818</v>
      </c>
      <c r="G17" s="8">
        <f t="shared" si="3"/>
        <v>12.339508562117892</v>
      </c>
    </row>
    <row r="18" spans="1:7">
      <c r="A18" s="3">
        <v>16</v>
      </c>
      <c r="B18" s="3">
        <v>16</v>
      </c>
      <c r="C18" s="3">
        <v>1.79</v>
      </c>
      <c r="D18" s="23">
        <f t="shared" si="0"/>
        <v>1.9408316234119469</v>
      </c>
      <c r="E18" s="6">
        <f t="shared" si="1"/>
        <v>2.8181354663789024</v>
      </c>
      <c r="F18" s="23">
        <f t="shared" si="2"/>
        <v>0.15083162341194689</v>
      </c>
      <c r="G18" s="8">
        <f t="shared" si="3"/>
        <v>13.181864533621098</v>
      </c>
    </row>
    <row r="19" spans="1:7">
      <c r="A19" s="3">
        <v>17</v>
      </c>
      <c r="B19" s="3">
        <v>17</v>
      </c>
      <c r="C19" s="3">
        <v>1.8</v>
      </c>
      <c r="D19" s="23">
        <f t="shared" si="0"/>
        <v>1.9460974111564167</v>
      </c>
      <c r="E19" s="6">
        <f t="shared" si="1"/>
        <v>3.1619999999999999</v>
      </c>
      <c r="F19" s="23">
        <f t="shared" si="2"/>
        <v>0.14609741115641661</v>
      </c>
      <c r="G19" s="8">
        <f t="shared" si="3"/>
        <v>13.838000000000001</v>
      </c>
    </row>
    <row r="20" spans="1:7">
      <c r="A20" s="3">
        <v>18</v>
      </c>
      <c r="B20" s="3">
        <v>18</v>
      </c>
      <c r="C20" s="3">
        <v>1.8109999999999999</v>
      </c>
      <c r="D20" s="23">
        <f t="shared" si="0"/>
        <v>1.9510621279014231</v>
      </c>
      <c r="E20" s="6">
        <f t="shared" si="1"/>
        <v>3.5889041991558686</v>
      </c>
      <c r="F20" s="23">
        <f t="shared" si="2"/>
        <v>0.14006212790142314</v>
      </c>
      <c r="G20" s="8">
        <f t="shared" si="3"/>
        <v>14.411095800844132</v>
      </c>
    </row>
    <row r="21" spans="1:7">
      <c r="A21" s="3">
        <v>19</v>
      </c>
      <c r="B21" s="3">
        <v>19</v>
      </c>
      <c r="C21" s="3">
        <v>1.821</v>
      </c>
      <c r="D21" s="23">
        <f t="shared" si="0"/>
        <v>1.955758347071328</v>
      </c>
      <c r="E21" s="6">
        <f t="shared" si="1"/>
        <v>4.0268167421746917</v>
      </c>
      <c r="F21" s="23">
        <f t="shared" si="2"/>
        <v>0.13475834707132806</v>
      </c>
      <c r="G21" s="8">
        <f t="shared" si="3"/>
        <v>14.973183257825308</v>
      </c>
    </row>
    <row r="22" spans="1:7">
      <c r="A22" s="3">
        <v>20</v>
      </c>
      <c r="B22" s="3">
        <v>20</v>
      </c>
      <c r="C22" s="3">
        <v>1.827</v>
      </c>
      <c r="D22" s="23">
        <f t="shared" si="0"/>
        <v>1.9602136260135581</v>
      </c>
      <c r="E22" s="6">
        <f t="shared" si="1"/>
        <v>4.3148118778941864</v>
      </c>
      <c r="F22" s="23">
        <f t="shared" si="2"/>
        <v>0.13321362601355813</v>
      </c>
      <c r="G22" s="8">
        <f t="shared" si="3"/>
        <v>15.685188122105814</v>
      </c>
    </row>
  </sheetData>
  <mergeCells count="1">
    <mergeCell ref="B1:H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02"/>
  <sheetViews>
    <sheetView tabSelected="1" topLeftCell="A13" zoomScale="115" zoomScaleNormal="115" workbookViewId="0">
      <selection activeCell="I21" sqref="I21"/>
    </sheetView>
  </sheetViews>
  <sheetFormatPr defaultRowHeight="13.5"/>
  <cols>
    <col min="1" max="1" width="10.625" style="1" customWidth="1"/>
    <col min="2" max="2" width="10.5" style="1" customWidth="1"/>
    <col min="3" max="3" width="10.75" style="1" customWidth="1"/>
    <col min="4" max="4" width="17.875" style="18" customWidth="1"/>
    <col min="5" max="7" width="17.875" customWidth="1"/>
  </cols>
  <sheetData>
    <row r="1" spans="1:8">
      <c r="A1" s="1" t="s">
        <v>6</v>
      </c>
      <c r="B1" s="30" t="s">
        <v>19</v>
      </c>
      <c r="C1" s="30"/>
      <c r="D1" s="30"/>
      <c r="E1" s="30"/>
      <c r="F1" s="30"/>
      <c r="G1" s="30"/>
      <c r="H1" s="30"/>
    </row>
    <row r="2" spans="1:8">
      <c r="A2" s="3" t="s">
        <v>2</v>
      </c>
      <c r="B2" s="3" t="s">
        <v>7</v>
      </c>
      <c r="C2" s="3" t="s">
        <v>1</v>
      </c>
      <c r="D2" s="15" t="s">
        <v>11</v>
      </c>
      <c r="E2" s="12" t="s">
        <v>18</v>
      </c>
      <c r="F2" s="17" t="s">
        <v>14</v>
      </c>
      <c r="G2" s="22" t="s">
        <v>17</v>
      </c>
    </row>
    <row r="3" spans="1:8">
      <c r="A3" s="3">
        <v>1</v>
      </c>
      <c r="B3" s="3">
        <v>10</v>
      </c>
      <c r="C3" s="3">
        <v>1.7150000000000001</v>
      </c>
      <c r="D3" s="17">
        <f>LOG10((1/3.162)*10^9*B3)*0.2</f>
        <v>1.900007626880762</v>
      </c>
      <c r="E3" s="6">
        <f>(3.162*POWER(10,5*C3))/10^9</f>
        <v>1.1883978723600643</v>
      </c>
      <c r="F3" s="17">
        <f>D3-C3</f>
        <v>0.18500762688076189</v>
      </c>
      <c r="G3" s="8">
        <f>B3-E3</f>
        <v>8.8116021276399366</v>
      </c>
    </row>
    <row r="4" spans="1:8">
      <c r="A4" s="3">
        <v>2</v>
      </c>
      <c r="B4" s="3">
        <v>20</v>
      </c>
      <c r="C4" s="3">
        <v>1.827</v>
      </c>
      <c r="D4" s="17">
        <f>LOG10((1/3.162)*10^9*B4)*0.2</f>
        <v>1.9602136260135581</v>
      </c>
      <c r="E4" s="6">
        <f>(3.162*POWER(10,5*C4))/10^9</f>
        <v>4.3148118778941864</v>
      </c>
      <c r="F4" s="17">
        <f>D4-C4</f>
        <v>0.13321362601355813</v>
      </c>
      <c r="G4" s="8">
        <f>B4-E4</f>
        <v>15.685188122105814</v>
      </c>
    </row>
    <row r="5" spans="1:8">
      <c r="A5" s="3">
        <v>3</v>
      </c>
      <c r="B5" s="3">
        <v>30</v>
      </c>
      <c r="C5" s="3">
        <v>1.883</v>
      </c>
      <c r="D5" s="17">
        <f t="shared" ref="D5:D68" si="0">LOG10((1/3.162)*10^9*B5)*0.2</f>
        <v>1.9954318778246944</v>
      </c>
      <c r="E5" s="6">
        <f t="shared" ref="E5:E68" si="1">(3.162*POWER(10,5*C5))/10^9</f>
        <v>8.2217045387285808</v>
      </c>
      <c r="F5" s="17">
        <f t="shared" ref="F5:F23" si="2">D5-C5</f>
        <v>0.11243187782469444</v>
      </c>
      <c r="G5" s="8">
        <f t="shared" ref="G5:G46" si="3">B5-E5</f>
        <v>21.778295461271419</v>
      </c>
    </row>
    <row r="6" spans="1:8">
      <c r="A6" s="3">
        <v>4</v>
      </c>
      <c r="B6" s="3">
        <v>40</v>
      </c>
      <c r="C6" s="3">
        <v>1.9359999999999999</v>
      </c>
      <c r="D6" s="17">
        <f t="shared" si="0"/>
        <v>2.0204196251463542</v>
      </c>
      <c r="E6" s="6">
        <f t="shared" si="1"/>
        <v>15.134283519241823</v>
      </c>
      <c r="F6" s="17">
        <f t="shared" si="2"/>
        <v>8.441962514635426E-2</v>
      </c>
      <c r="G6" s="8">
        <f t="shared" si="3"/>
        <v>24.865716480758177</v>
      </c>
    </row>
    <row r="7" spans="1:8">
      <c r="A7" s="3">
        <v>5</v>
      </c>
      <c r="B7" s="3">
        <v>50</v>
      </c>
      <c r="C7" s="3">
        <v>1.9784999999999999</v>
      </c>
      <c r="D7" s="17">
        <f t="shared" si="0"/>
        <v>2.0398016277479658</v>
      </c>
      <c r="E7" s="6">
        <f t="shared" si="1"/>
        <v>24.686633277160649</v>
      </c>
      <c r="F7" s="17">
        <f t="shared" si="2"/>
        <v>6.1301627747965881E-2</v>
      </c>
      <c r="G7" s="8">
        <f t="shared" si="3"/>
        <v>25.313366722839351</v>
      </c>
    </row>
    <row r="8" spans="1:8">
      <c r="A8" s="3">
        <v>6</v>
      </c>
      <c r="B8" s="3">
        <v>60</v>
      </c>
      <c r="C8" s="3">
        <v>2.0059999999999998</v>
      </c>
      <c r="D8" s="17">
        <f t="shared" si="0"/>
        <v>2.0556378769574906</v>
      </c>
      <c r="E8" s="6">
        <f t="shared" si="1"/>
        <v>33.881440431613122</v>
      </c>
      <c r="F8" s="17">
        <f t="shared" si="2"/>
        <v>4.9637876957490779E-2</v>
      </c>
      <c r="G8" s="8">
        <f t="shared" si="3"/>
        <v>26.118559568386878</v>
      </c>
    </row>
    <row r="9" spans="1:8">
      <c r="A9" s="3">
        <v>7</v>
      </c>
      <c r="B9" s="3">
        <v>70</v>
      </c>
      <c r="C9" s="3">
        <v>2.0295000000000001</v>
      </c>
      <c r="D9" s="17">
        <f t="shared" si="0"/>
        <v>2.0690272348836132</v>
      </c>
      <c r="E9" s="6">
        <f t="shared" si="1"/>
        <v>44.408066594734812</v>
      </c>
      <c r="F9" s="17">
        <f t="shared" si="2"/>
        <v>3.9527234883613094E-2</v>
      </c>
      <c r="G9" s="8">
        <f t="shared" si="3"/>
        <v>25.591933405265188</v>
      </c>
    </row>
    <row r="10" spans="1:8">
      <c r="A10" s="3">
        <v>8</v>
      </c>
      <c r="B10" s="3">
        <v>80</v>
      </c>
      <c r="C10" s="3">
        <v>2.0476000000000001</v>
      </c>
      <c r="D10" s="17">
        <f t="shared" si="0"/>
        <v>2.0806256242791505</v>
      </c>
      <c r="E10" s="6">
        <f t="shared" si="1"/>
        <v>54.69679327838152</v>
      </c>
      <c r="F10" s="17">
        <f t="shared" si="2"/>
        <v>3.3025624279150456E-2</v>
      </c>
      <c r="G10" s="8">
        <f t="shared" si="3"/>
        <v>25.30320672161848</v>
      </c>
    </row>
    <row r="11" spans="1:8">
      <c r="A11" s="3">
        <v>9</v>
      </c>
      <c r="B11" s="3">
        <v>90</v>
      </c>
      <c r="C11" s="3">
        <v>2.0629</v>
      </c>
      <c r="D11" s="17">
        <f t="shared" si="0"/>
        <v>2.0908561287686269</v>
      </c>
      <c r="E11" s="6">
        <f t="shared" si="1"/>
        <v>65.232175960364515</v>
      </c>
      <c r="F11" s="17">
        <f t="shared" si="2"/>
        <v>2.7956128768626964E-2</v>
      </c>
      <c r="G11" s="8">
        <f t="shared" si="3"/>
        <v>24.767824039635485</v>
      </c>
    </row>
    <row r="12" spans="1:8">
      <c r="A12" s="3">
        <v>10</v>
      </c>
      <c r="B12" s="3">
        <v>100</v>
      </c>
      <c r="C12" s="3">
        <v>2.0762999999999998</v>
      </c>
      <c r="D12" s="17">
        <f t="shared" si="0"/>
        <v>2.1000076268807617</v>
      </c>
      <c r="E12" s="6">
        <f t="shared" si="1"/>
        <v>76.113530252366289</v>
      </c>
      <c r="F12" s="17">
        <f t="shared" si="2"/>
        <v>2.370762688076189E-2</v>
      </c>
      <c r="G12" s="8">
        <f t="shared" si="3"/>
        <v>23.886469747633711</v>
      </c>
    </row>
    <row r="13" spans="1:8">
      <c r="A13" s="3">
        <v>11</v>
      </c>
      <c r="B13" s="3">
        <v>110</v>
      </c>
      <c r="C13" s="3">
        <v>2.0861999999999998</v>
      </c>
      <c r="D13" s="17">
        <f t="shared" si="0"/>
        <v>2.1082861639124069</v>
      </c>
      <c r="E13" s="6">
        <f t="shared" si="1"/>
        <v>85.302520853908433</v>
      </c>
      <c r="F13" s="17">
        <f t="shared" si="2"/>
        <v>2.2086163912407031E-2</v>
      </c>
      <c r="G13" s="8">
        <f t="shared" si="3"/>
        <v>24.697479146091567</v>
      </c>
    </row>
    <row r="14" spans="1:8">
      <c r="A14" s="3">
        <v>12</v>
      </c>
      <c r="B14" s="3">
        <v>120</v>
      </c>
      <c r="C14" s="3">
        <v>2.0973000000000002</v>
      </c>
      <c r="D14" s="17">
        <f t="shared" si="0"/>
        <v>2.1158438760902869</v>
      </c>
      <c r="E14" s="6">
        <f t="shared" si="1"/>
        <v>96.930815283443948</v>
      </c>
      <c r="F14" s="17">
        <f t="shared" si="2"/>
        <v>1.8543876090286737E-2</v>
      </c>
      <c r="G14" s="8">
        <f t="shared" si="3"/>
        <v>23.069184716556052</v>
      </c>
    </row>
    <row r="15" spans="1:8">
      <c r="A15" s="3">
        <v>13</v>
      </c>
      <c r="B15" s="3">
        <v>130</v>
      </c>
      <c r="C15" s="3">
        <v>2.1076000000000001</v>
      </c>
      <c r="D15" s="17">
        <f t="shared" si="0"/>
        <v>2.1227962973421293</v>
      </c>
      <c r="E15" s="6">
        <f t="shared" si="1"/>
        <v>109.13445037799823</v>
      </c>
      <c r="F15" s="17">
        <f t="shared" si="2"/>
        <v>1.5196297342129128E-2</v>
      </c>
      <c r="G15" s="8">
        <f t="shared" si="3"/>
        <v>20.865549622001765</v>
      </c>
    </row>
    <row r="16" spans="1:8">
      <c r="A16" s="3">
        <v>14</v>
      </c>
      <c r="B16" s="3">
        <v>140</v>
      </c>
      <c r="C16" s="3">
        <v>2.1168999999999998</v>
      </c>
      <c r="D16" s="17">
        <f t="shared" si="0"/>
        <v>2.1292332340164095</v>
      </c>
      <c r="E16" s="6">
        <f t="shared" si="1"/>
        <v>121.46799575232362</v>
      </c>
      <c r="F16" s="17">
        <f t="shared" si="2"/>
        <v>1.2333234016409733E-2</v>
      </c>
      <c r="G16" s="8">
        <f t="shared" si="3"/>
        <v>18.532004247676383</v>
      </c>
    </row>
    <row r="17" spans="1:7">
      <c r="A17" s="3">
        <v>15</v>
      </c>
      <c r="B17" s="3">
        <v>150</v>
      </c>
      <c r="C17" s="3">
        <v>2.1251000000000002</v>
      </c>
      <c r="D17" s="17">
        <f t="shared" si="0"/>
        <v>2.1352258786918981</v>
      </c>
      <c r="E17" s="6">
        <f t="shared" si="1"/>
        <v>133.49403663596883</v>
      </c>
      <c r="F17" s="17">
        <f t="shared" si="2"/>
        <v>1.0125878691897849E-2</v>
      </c>
      <c r="G17" s="8">
        <f t="shared" si="3"/>
        <v>16.505963364031174</v>
      </c>
    </row>
    <row r="18" spans="1:7">
      <c r="A18" s="3">
        <v>16</v>
      </c>
      <c r="B18" s="3">
        <v>160</v>
      </c>
      <c r="C18" s="3">
        <v>2.1326000000000001</v>
      </c>
      <c r="D18" s="17">
        <f t="shared" si="0"/>
        <v>2.1408316234119469</v>
      </c>
      <c r="E18" s="6">
        <f t="shared" si="1"/>
        <v>145.53312856642523</v>
      </c>
      <c r="F18" s="17">
        <f t="shared" si="2"/>
        <v>8.2316234119468312E-3</v>
      </c>
      <c r="G18" s="8">
        <f t="shared" si="3"/>
        <v>14.466871433574767</v>
      </c>
    </row>
    <row r="19" spans="1:7">
      <c r="A19" s="3">
        <v>17</v>
      </c>
      <c r="B19" s="3">
        <v>170</v>
      </c>
      <c r="C19" s="3">
        <v>2.1395</v>
      </c>
      <c r="D19" s="17">
        <f t="shared" si="0"/>
        <v>2.1460974111564166</v>
      </c>
      <c r="E19" s="6">
        <f t="shared" si="1"/>
        <v>157.56576617788156</v>
      </c>
      <c r="F19" s="17">
        <f t="shared" si="2"/>
        <v>6.5974111564166549E-3</v>
      </c>
      <c r="G19" s="8">
        <f t="shared" si="3"/>
        <v>12.434233822118443</v>
      </c>
    </row>
    <row r="20" spans="1:7">
      <c r="A20" s="3">
        <v>18</v>
      </c>
      <c r="B20" s="3">
        <v>180</v>
      </c>
      <c r="C20" s="3">
        <v>2.1459999999999999</v>
      </c>
      <c r="D20" s="17">
        <f t="shared" si="0"/>
        <v>2.1510621279014233</v>
      </c>
      <c r="E20" s="6">
        <f t="shared" si="1"/>
        <v>169.80945401227459</v>
      </c>
      <c r="F20" s="17">
        <f>D20-C20</f>
        <v>5.0621279014233522E-3</v>
      </c>
      <c r="G20" s="8">
        <f t="shared" si="3"/>
        <v>10.190545987725415</v>
      </c>
    </row>
    <row r="21" spans="1:7">
      <c r="A21" s="3">
        <v>19</v>
      </c>
      <c r="B21" s="3">
        <v>190</v>
      </c>
      <c r="C21" s="3">
        <v>2.1520000000000001</v>
      </c>
      <c r="D21" s="17">
        <f t="shared" si="0"/>
        <v>2.1557583470713277</v>
      </c>
      <c r="E21" s="6">
        <f t="shared" si="1"/>
        <v>181.95410818601036</v>
      </c>
      <c r="F21" s="17">
        <f>D21-C21</f>
        <v>3.7583470713276057E-3</v>
      </c>
      <c r="G21" s="8">
        <f t="shared" si="3"/>
        <v>8.0458918139896412</v>
      </c>
    </row>
    <row r="22" spans="1:7">
      <c r="A22" s="3">
        <v>20</v>
      </c>
      <c r="B22" s="3">
        <v>200</v>
      </c>
      <c r="C22" s="3">
        <v>2.1577500000000001</v>
      </c>
      <c r="D22" s="17">
        <f t="shared" si="0"/>
        <v>2.160213626013558</v>
      </c>
      <c r="E22" s="6">
        <f t="shared" si="1"/>
        <v>194.40698527792244</v>
      </c>
      <c r="F22" s="17">
        <f t="shared" si="2"/>
        <v>2.4636260135579846E-3</v>
      </c>
      <c r="G22" s="8">
        <f t="shared" si="3"/>
        <v>5.5930147220775552</v>
      </c>
    </row>
    <row r="23" spans="1:7">
      <c r="A23" s="3">
        <v>21</v>
      </c>
      <c r="B23" s="3">
        <v>210</v>
      </c>
      <c r="C23" s="3">
        <v>2.1631300000000002</v>
      </c>
      <c r="D23" s="17">
        <f t="shared" si="0"/>
        <v>2.1644514858275459</v>
      </c>
      <c r="E23" s="6">
        <f t="shared" si="1"/>
        <v>206.82920640943399</v>
      </c>
      <c r="F23" s="17">
        <f t="shared" si="2"/>
        <v>1.3214858275456542E-3</v>
      </c>
      <c r="G23" s="8">
        <f t="shared" si="3"/>
        <v>3.1707935905660065</v>
      </c>
    </row>
    <row r="24" spans="1:7">
      <c r="A24" s="3">
        <v>22</v>
      </c>
      <c r="B24" s="3">
        <v>220</v>
      </c>
      <c r="C24" s="3">
        <v>2.1681599999999999</v>
      </c>
      <c r="D24" s="17">
        <f t="shared" si="0"/>
        <v>2.1684921630452032</v>
      </c>
      <c r="E24" s="6">
        <f t="shared" si="1"/>
        <v>219.16028957641072</v>
      </c>
      <c r="F24" s="24">
        <f>D24-C24</f>
        <v>3.321630452033375E-4</v>
      </c>
      <c r="G24" s="8">
        <f t="shared" si="3"/>
        <v>0.83971042358928116</v>
      </c>
    </row>
    <row r="25" spans="1:7">
      <c r="A25" s="3">
        <v>23</v>
      </c>
      <c r="B25" s="3">
        <v>230</v>
      </c>
      <c r="C25" s="3">
        <v>2.17286</v>
      </c>
      <c r="D25" s="17">
        <f t="shared" si="0"/>
        <v>2.1723531940842804</v>
      </c>
      <c r="E25" s="6">
        <f t="shared" si="1"/>
        <v>231.3459311220976</v>
      </c>
      <c r="F25" s="24">
        <f>D25-C25</f>
        <v>-5.0680591571961031E-4</v>
      </c>
      <c r="G25" s="8">
        <f t="shared" si="3"/>
        <v>-1.3459311220975962</v>
      </c>
    </row>
    <row r="26" spans="1:7">
      <c r="A26" s="3">
        <v>24</v>
      </c>
      <c r="B26" s="3">
        <v>240</v>
      </c>
      <c r="C26" s="3">
        <v>2.17726</v>
      </c>
      <c r="D26" s="17">
        <f t="shared" si="0"/>
        <v>2.1760498752230832</v>
      </c>
      <c r="E26" s="6">
        <f t="shared" si="1"/>
        <v>243.36709920457949</v>
      </c>
      <c r="F26" s="24">
        <f t="shared" ref="F26:F54" si="4">D26-C26</f>
        <v>-1.2101247769167323E-3</v>
      </c>
      <c r="G26" s="8">
        <f t="shared" si="3"/>
        <v>-3.367099204579489</v>
      </c>
    </row>
    <row r="27" spans="1:7">
      <c r="A27" s="3">
        <v>25</v>
      </c>
      <c r="B27" s="3">
        <v>250</v>
      </c>
      <c r="C27" s="3">
        <v>2.1814</v>
      </c>
      <c r="D27" s="17">
        <f t="shared" si="0"/>
        <v>2.1795956286151696</v>
      </c>
      <c r="E27" s="6">
        <f t="shared" si="1"/>
        <v>255.2477165646836</v>
      </c>
      <c r="F27" s="24">
        <f t="shared" si="4"/>
        <v>-1.8043713848303611E-3</v>
      </c>
      <c r="G27" s="8">
        <f t="shared" si="3"/>
        <v>-5.2477165646835999</v>
      </c>
    </row>
    <row r="28" spans="1:7">
      <c r="A28" s="3">
        <v>26</v>
      </c>
      <c r="B28" s="3">
        <v>260</v>
      </c>
      <c r="C28" s="3">
        <v>2.1852900000000002</v>
      </c>
      <c r="D28" s="17">
        <f t="shared" si="0"/>
        <v>2.1830022964749256</v>
      </c>
      <c r="E28" s="6">
        <f t="shared" si="1"/>
        <v>266.93889944592956</v>
      </c>
      <c r="F28" s="24">
        <f t="shared" si="4"/>
        <v>-2.2877035250745692E-3</v>
      </c>
      <c r="G28" s="8">
        <f t="shared" si="3"/>
        <v>-6.9388994459295645</v>
      </c>
    </row>
    <row r="29" spans="1:7">
      <c r="A29" s="3">
        <v>27</v>
      </c>
      <c r="B29" s="3">
        <v>270</v>
      </c>
      <c r="C29" s="3">
        <v>2.1890200000000002</v>
      </c>
      <c r="D29" s="17">
        <f t="shared" si="0"/>
        <v>2.1862803797125596</v>
      </c>
      <c r="E29" s="6">
        <f t="shared" si="1"/>
        <v>278.65180820875634</v>
      </c>
      <c r="F29" s="24">
        <f t="shared" si="4"/>
        <v>-2.7396202874405695E-3</v>
      </c>
      <c r="G29" s="8">
        <f t="shared" si="3"/>
        <v>-8.6518082087563357</v>
      </c>
    </row>
    <row r="30" spans="1:7">
      <c r="A30" s="3">
        <v>28</v>
      </c>
      <c r="B30" s="3">
        <v>280</v>
      </c>
      <c r="C30" s="3">
        <v>2.1925300000000001</v>
      </c>
      <c r="D30" s="17">
        <f t="shared" si="0"/>
        <v>2.1894392331492059</v>
      </c>
      <c r="E30" s="6">
        <f t="shared" si="1"/>
        <v>290.14284525482702</v>
      </c>
      <c r="F30" s="24">
        <f t="shared" si="4"/>
        <v>-3.0907668507942354E-3</v>
      </c>
      <c r="G30" s="8">
        <f t="shared" si="3"/>
        <v>-10.142845254827023</v>
      </c>
    </row>
    <row r="31" spans="1:7">
      <c r="A31" s="3">
        <v>29</v>
      </c>
      <c r="B31" s="3">
        <v>290</v>
      </c>
      <c r="C31" s="3">
        <v>2.1958700000000002</v>
      </c>
      <c r="D31" s="17">
        <f t="shared" si="0"/>
        <v>2.1924872264605533</v>
      </c>
      <c r="E31" s="6">
        <f t="shared" si="1"/>
        <v>301.51704320268993</v>
      </c>
      <c r="F31" s="24">
        <f t="shared" si="4"/>
        <v>-3.3827735394469371E-3</v>
      </c>
      <c r="G31" s="8">
        <f t="shared" si="3"/>
        <v>-11.517043202689933</v>
      </c>
    </row>
    <row r="32" spans="1:7">
      <c r="A32" s="3">
        <v>30</v>
      </c>
      <c r="B32" s="3">
        <v>300</v>
      </c>
      <c r="C32" s="3">
        <v>2.1990599999999998</v>
      </c>
      <c r="D32" s="17">
        <f t="shared" si="0"/>
        <v>2.1954318778246944</v>
      </c>
      <c r="E32" s="6">
        <f t="shared" si="1"/>
        <v>312.79648607681997</v>
      </c>
      <c r="F32" s="24">
        <f t="shared" si="4"/>
        <v>-3.6281221753053927E-3</v>
      </c>
      <c r="G32" s="8">
        <f t="shared" si="3"/>
        <v>-12.796486076819974</v>
      </c>
    </row>
    <row r="33" spans="1:7">
      <c r="A33" s="3">
        <v>31</v>
      </c>
      <c r="B33" s="3">
        <v>310</v>
      </c>
      <c r="C33" s="3">
        <v>2.2021299999999999</v>
      </c>
      <c r="D33" s="17">
        <f t="shared" si="0"/>
        <v>2.1982799656476164</v>
      </c>
      <c r="E33" s="6">
        <f t="shared" si="1"/>
        <v>324.04988047159821</v>
      </c>
      <c r="F33" s="24">
        <f t="shared" si="4"/>
        <v>-3.8500343523835134E-3</v>
      </c>
      <c r="G33" s="8">
        <f t="shared" si="3"/>
        <v>-14.049880471598215</v>
      </c>
    </row>
    <row r="34" spans="1:7">
      <c r="A34" s="3">
        <v>32</v>
      </c>
      <c r="B34" s="3">
        <v>320</v>
      </c>
      <c r="C34" s="3">
        <v>2.20506</v>
      </c>
      <c r="D34" s="17">
        <f t="shared" si="0"/>
        <v>2.2010376225447432</v>
      </c>
      <c r="E34" s="6">
        <f t="shared" si="1"/>
        <v>335.16747344179987</v>
      </c>
      <c r="F34" s="24">
        <f t="shared" si="4"/>
        <v>-4.0223774552567981E-3</v>
      </c>
      <c r="G34" s="8">
        <f t="shared" si="3"/>
        <v>-15.167473441799871</v>
      </c>
    </row>
    <row r="35" spans="1:7">
      <c r="A35" s="3">
        <v>33</v>
      </c>
      <c r="B35" s="3">
        <v>330</v>
      </c>
      <c r="C35" s="3">
        <v>2.2078899999999999</v>
      </c>
      <c r="D35" s="17">
        <f t="shared" si="0"/>
        <v>2.2037104148563396</v>
      </c>
      <c r="E35" s="6">
        <f t="shared" si="1"/>
        <v>346.2676069805284</v>
      </c>
      <c r="F35" s="24">
        <f t="shared" si="4"/>
        <v>-4.1795851436603471E-3</v>
      </c>
      <c r="G35" s="8">
        <f t="shared" si="3"/>
        <v>-16.267606980528399</v>
      </c>
    </row>
    <row r="36" spans="1:7">
      <c r="A36" s="3">
        <v>34</v>
      </c>
      <c r="B36" s="3">
        <v>340</v>
      </c>
      <c r="C36" s="3">
        <v>2.2106300000000001</v>
      </c>
      <c r="D36" s="17">
        <f t="shared" si="0"/>
        <v>2.206303410289213</v>
      </c>
      <c r="E36" s="6">
        <f t="shared" si="1"/>
        <v>357.36487636204276</v>
      </c>
      <c r="F36" s="24">
        <f t="shared" si="4"/>
        <v>-4.3265897107871432E-3</v>
      </c>
      <c r="G36" s="8">
        <f t="shared" si="3"/>
        <v>-17.364876362042764</v>
      </c>
    </row>
    <row r="37" spans="1:7">
      <c r="A37" s="3">
        <v>35</v>
      </c>
      <c r="B37" s="3">
        <v>350</v>
      </c>
      <c r="C37" s="3">
        <v>2.2132800000000001</v>
      </c>
      <c r="D37" s="17">
        <f t="shared" si="0"/>
        <v>2.208821235750817</v>
      </c>
      <c r="E37" s="6">
        <f t="shared" si="1"/>
        <v>368.43583622050716</v>
      </c>
      <c r="F37" s="24">
        <f t="shared" si="4"/>
        <v>-4.4587642491831225E-3</v>
      </c>
      <c r="G37" s="8">
        <f t="shared" si="3"/>
        <v>-18.435836220507156</v>
      </c>
    </row>
    <row r="38" spans="1:7">
      <c r="A38" s="3">
        <v>36</v>
      </c>
      <c r="B38" s="3">
        <v>360</v>
      </c>
      <c r="C38" s="3">
        <v>2.21583</v>
      </c>
      <c r="D38" s="17">
        <f t="shared" si="0"/>
        <v>2.2112681270342196</v>
      </c>
      <c r="E38" s="6">
        <f t="shared" si="1"/>
        <v>379.4127015324525</v>
      </c>
      <c r="F38" s="24">
        <f t="shared" si="4"/>
        <v>-4.5618729657803669E-3</v>
      </c>
      <c r="G38" s="8">
        <f t="shared" si="3"/>
        <v>-19.412701532452502</v>
      </c>
    </row>
    <row r="39" spans="1:7">
      <c r="A39" s="3">
        <v>37</v>
      </c>
      <c r="B39" s="3">
        <v>370</v>
      </c>
      <c r="C39" s="3">
        <v>2.2183000000000002</v>
      </c>
      <c r="D39" s="17">
        <f t="shared" si="0"/>
        <v>2.2136479716941611</v>
      </c>
      <c r="E39" s="6">
        <f t="shared" si="1"/>
        <v>390.35690465697343</v>
      </c>
      <c r="F39" s="24">
        <f t="shared" si="4"/>
        <v>-4.6520283058391065E-3</v>
      </c>
      <c r="G39" s="8">
        <f t="shared" si="3"/>
        <v>-20.356904656973427</v>
      </c>
    </row>
    <row r="40" spans="1:7">
      <c r="A40" s="3">
        <v>38</v>
      </c>
      <c r="B40" s="3">
        <v>380</v>
      </c>
      <c r="C40" s="3">
        <v>2.2207300000000001</v>
      </c>
      <c r="D40" s="17">
        <f t="shared" si="0"/>
        <v>2.2159643462041241</v>
      </c>
      <c r="E40" s="6">
        <f t="shared" si="1"/>
        <v>401.43188579379046</v>
      </c>
      <c r="F40" s="24">
        <f t="shared" si="4"/>
        <v>-4.7656537958760126E-3</v>
      </c>
      <c r="G40" s="8">
        <f t="shared" si="3"/>
        <v>-21.431885793790457</v>
      </c>
    </row>
    <row r="41" spans="1:7">
      <c r="A41" s="3">
        <v>39</v>
      </c>
      <c r="B41" s="3">
        <v>390</v>
      </c>
      <c r="C41" s="3">
        <v>2.2230599999999998</v>
      </c>
      <c r="D41" s="17">
        <f t="shared" si="0"/>
        <v>2.218220548286062</v>
      </c>
      <c r="E41" s="6">
        <f t="shared" si="1"/>
        <v>412.34607556753429</v>
      </c>
      <c r="F41" s="24">
        <f t="shared" si="4"/>
        <v>-4.8394517139378479E-3</v>
      </c>
      <c r="G41" s="8">
        <f t="shared" si="3"/>
        <v>-22.346075567534285</v>
      </c>
    </row>
    <row r="42" spans="1:7">
      <c r="A42" s="3">
        <v>40</v>
      </c>
      <c r="B42" s="3">
        <v>400</v>
      </c>
      <c r="C42" s="3">
        <v>2.2253500000000002</v>
      </c>
      <c r="D42" s="17">
        <f t="shared" si="0"/>
        <v>2.2204196251463544</v>
      </c>
      <c r="E42" s="6">
        <f t="shared" si="1"/>
        <v>423.36199165344948</v>
      </c>
      <c r="F42" s="24">
        <f t="shared" si="4"/>
        <v>-4.9303748536457803E-3</v>
      </c>
      <c r="G42" s="8">
        <f t="shared" si="3"/>
        <v>-23.361991653449479</v>
      </c>
    </row>
    <row r="43" spans="1:7">
      <c r="A43" s="3">
        <v>41</v>
      </c>
      <c r="B43" s="3">
        <v>410</v>
      </c>
      <c r="C43" s="3">
        <v>2.2275900000000002</v>
      </c>
      <c r="D43" s="17">
        <f t="shared" si="0"/>
        <v>2.222564398224709</v>
      </c>
      <c r="E43" s="6">
        <f t="shared" si="1"/>
        <v>434.42205493238362</v>
      </c>
      <c r="F43" s="24">
        <f t="shared" si="4"/>
        <v>-5.0256017752912108E-3</v>
      </c>
      <c r="G43" s="8">
        <f t="shared" si="3"/>
        <v>-24.422054932383617</v>
      </c>
    </row>
    <row r="44" spans="1:7">
      <c r="A44" s="3">
        <v>42</v>
      </c>
      <c r="B44" s="3">
        <v>420</v>
      </c>
      <c r="C44" s="3">
        <v>2.2297500000000001</v>
      </c>
      <c r="D44" s="17">
        <f t="shared" si="0"/>
        <v>2.2246574849603422</v>
      </c>
      <c r="E44" s="6">
        <f t="shared" si="1"/>
        <v>445.3606740452916</v>
      </c>
      <c r="F44" s="24">
        <f t="shared" si="4"/>
        <v>-5.0925150396579077E-3</v>
      </c>
      <c r="G44" s="8">
        <f t="shared" si="3"/>
        <v>-25.360674045291603</v>
      </c>
    </row>
    <row r="45" spans="1:7">
      <c r="A45" s="3">
        <v>43</v>
      </c>
      <c r="B45" s="3">
        <v>430</v>
      </c>
      <c r="C45" s="3">
        <v>2.2318699999999998</v>
      </c>
      <c r="D45" s="17">
        <f t="shared" si="0"/>
        <v>2.2267013179966795</v>
      </c>
      <c r="E45" s="6">
        <f t="shared" si="1"/>
        <v>456.36451233465669</v>
      </c>
      <c r="F45" s="24">
        <f t="shared" si="4"/>
        <v>-5.168682003320324E-3</v>
      </c>
      <c r="G45" s="8">
        <f t="shared" si="3"/>
        <v>-26.364512334656695</v>
      </c>
    </row>
    <row r="46" spans="1:7">
      <c r="A46" s="3">
        <v>44</v>
      </c>
      <c r="B46" s="3">
        <v>440</v>
      </c>
      <c r="C46" s="3">
        <v>2.2339199999999999</v>
      </c>
      <c r="D46" s="17">
        <f t="shared" si="0"/>
        <v>2.2286981621779995</v>
      </c>
      <c r="E46" s="6">
        <f t="shared" si="1"/>
        <v>467.26350849158399</v>
      </c>
      <c r="F46" s="24">
        <f t="shared" si="4"/>
        <v>-5.2218378220003636E-3</v>
      </c>
      <c r="G46" s="8">
        <f t="shared" si="3"/>
        <v>-27.263508491583991</v>
      </c>
    </row>
    <row r="47" spans="1:7">
      <c r="A47" s="3">
        <v>45</v>
      </c>
      <c r="B47" s="3">
        <v>450</v>
      </c>
      <c r="C47" s="3">
        <v>2.2359200000000001</v>
      </c>
      <c r="D47" s="17">
        <f t="shared" si="0"/>
        <v>2.2306501296358308</v>
      </c>
      <c r="E47" s="6">
        <f t="shared" si="1"/>
        <v>478.14747378795823</v>
      </c>
      <c r="F47" s="24">
        <f t="shared" si="4"/>
        <v>-5.2698703641693712E-3</v>
      </c>
      <c r="G47" s="8">
        <f>B47-E47</f>
        <v>-28.147473787958234</v>
      </c>
    </row>
    <row r="48" spans="1:7">
      <c r="A48" s="3">
        <v>46</v>
      </c>
      <c r="B48" s="3">
        <v>460</v>
      </c>
      <c r="C48" s="3">
        <v>2.2378999999999998</v>
      </c>
      <c r="D48" s="17">
        <f t="shared" si="0"/>
        <v>2.2325591932170767</v>
      </c>
      <c r="E48" s="6">
        <f t="shared" si="1"/>
        <v>489.17231014833294</v>
      </c>
      <c r="F48" s="24">
        <f t="shared" si="4"/>
        <v>-5.3408067829230355E-3</v>
      </c>
      <c r="G48" s="8">
        <f>B48-E48</f>
        <v>-29.17231014833294</v>
      </c>
    </row>
    <row r="49" spans="1:7">
      <c r="A49" s="3">
        <v>47</v>
      </c>
      <c r="B49" s="3">
        <v>470</v>
      </c>
      <c r="C49" s="3">
        <v>2.23983</v>
      </c>
      <c r="D49" s="17">
        <f t="shared" si="0"/>
        <v>2.2344271984679054</v>
      </c>
      <c r="E49" s="6">
        <f t="shared" si="1"/>
        <v>500.16335048904398</v>
      </c>
      <c r="F49" s="24">
        <f t="shared" si="4"/>
        <v>-5.4028015320946032E-3</v>
      </c>
      <c r="G49" s="8">
        <f t="shared" ref="G49:G69" si="5">B49-E49</f>
        <v>-30.163350489043978</v>
      </c>
    </row>
    <row r="50" spans="1:7">
      <c r="A50" s="3">
        <v>48</v>
      </c>
      <c r="B50" s="3">
        <v>480</v>
      </c>
      <c r="C50" s="3">
        <v>2.2416999999999998</v>
      </c>
      <c r="D50" s="17">
        <f t="shared" si="0"/>
        <v>2.2362558743558796</v>
      </c>
      <c r="E50" s="6">
        <f t="shared" si="1"/>
        <v>511.04820309491106</v>
      </c>
      <c r="F50" s="24">
        <f t="shared" si="4"/>
        <v>-5.4441256441202235E-3</v>
      </c>
      <c r="G50" s="8">
        <f t="shared" si="5"/>
        <v>-31.048203094911059</v>
      </c>
    </row>
    <row r="51" spans="1:7">
      <c r="A51" s="3">
        <v>49</v>
      </c>
      <c r="B51" s="3">
        <v>490</v>
      </c>
      <c r="C51" s="3">
        <v>2.2435399999999999</v>
      </c>
      <c r="D51" s="17">
        <f t="shared" si="0"/>
        <v>2.2380468428864648</v>
      </c>
      <c r="E51" s="6">
        <f t="shared" si="1"/>
        <v>521.98961837803097</v>
      </c>
      <c r="F51" s="24">
        <f t="shared" si="4"/>
        <v>-5.493157113535041E-3</v>
      </c>
      <c r="G51" s="8">
        <f t="shared" si="5"/>
        <v>-31.989618378030968</v>
      </c>
    </row>
    <row r="52" spans="1:7">
      <c r="A52" s="3">
        <v>50</v>
      </c>
      <c r="B52" s="3">
        <v>500</v>
      </c>
      <c r="C52" s="3">
        <v>2.2453500000000002</v>
      </c>
      <c r="D52" s="17">
        <f t="shared" si="0"/>
        <v>2.2398016277479655</v>
      </c>
      <c r="E52" s="6">
        <f t="shared" si="1"/>
        <v>532.98116968031707</v>
      </c>
      <c r="F52" s="24">
        <f t="shared" si="4"/>
        <v>-5.548372252034639E-3</v>
      </c>
      <c r="G52" s="8">
        <f t="shared" si="5"/>
        <v>-32.981169680317066</v>
      </c>
    </row>
    <row r="53" spans="1:7">
      <c r="A53" s="3">
        <v>51</v>
      </c>
      <c r="B53" s="3">
        <v>510</v>
      </c>
      <c r="C53" s="3">
        <v>2.2471000000000001</v>
      </c>
      <c r="D53" s="17">
        <f t="shared" si="0"/>
        <v>2.2415216621003493</v>
      </c>
      <c r="E53" s="6">
        <f t="shared" si="1"/>
        <v>543.82837729953258</v>
      </c>
      <c r="F53" s="24">
        <f t="shared" si="4"/>
        <v>-5.5783378996507871E-3</v>
      </c>
      <c r="G53" s="8">
        <f t="shared" si="5"/>
        <v>-33.828377299532576</v>
      </c>
    </row>
    <row r="54" spans="1:7">
      <c r="A54" s="3">
        <v>52</v>
      </c>
      <c r="B54" s="3">
        <v>520</v>
      </c>
      <c r="C54" s="3">
        <v>2.24884</v>
      </c>
      <c r="D54" s="17">
        <f t="shared" si="0"/>
        <v>2.2432082956077219</v>
      </c>
      <c r="E54" s="6">
        <f t="shared" si="1"/>
        <v>554.83246565099569</v>
      </c>
      <c r="F54" s="24">
        <f t="shared" si="4"/>
        <v>-5.631704392278003E-3</v>
      </c>
      <c r="G54" s="8">
        <f t="shared" si="5"/>
        <v>-34.832465650995687</v>
      </c>
    </row>
    <row r="55" spans="1:7">
      <c r="A55" s="3">
        <v>53</v>
      </c>
      <c r="B55" s="3">
        <v>530</v>
      </c>
      <c r="C55" s="3">
        <v>2.2505500000000001</v>
      </c>
      <c r="D55" s="17">
        <f t="shared" si="0"/>
        <v>2.2448628008009197</v>
      </c>
      <c r="E55" s="6">
        <f t="shared" si="1"/>
        <v>565.86373992017252</v>
      </c>
      <c r="F55" s="24">
        <f>D55-C55</f>
        <v>-5.6871991990803394E-3</v>
      </c>
      <c r="G55" s="8">
        <f t="shared" si="5"/>
        <v>-35.86373992017252</v>
      </c>
    </row>
    <row r="56" spans="1:7">
      <c r="A56" s="3">
        <v>54</v>
      </c>
      <c r="B56" s="3">
        <v>540</v>
      </c>
      <c r="C56" s="3">
        <v>2.2522000000000002</v>
      </c>
      <c r="D56" s="17">
        <f t="shared" si="0"/>
        <v>2.2464863788453555</v>
      </c>
      <c r="E56" s="6">
        <f t="shared" si="1"/>
        <v>576.71582107347126</v>
      </c>
      <c r="F56" s="24">
        <f>D56-C56</f>
        <v>-5.713621154644688E-3</v>
      </c>
      <c r="G56" s="8">
        <f t="shared" si="5"/>
        <v>-36.715821073471261</v>
      </c>
    </row>
    <row r="57" spans="1:7">
      <c r="A57" s="3">
        <v>55</v>
      </c>
      <c r="B57" s="3">
        <v>550</v>
      </c>
      <c r="C57" s="3">
        <v>2.2538399999999998</v>
      </c>
      <c r="D57" s="17">
        <f t="shared" si="0"/>
        <v>2.2480801647796107</v>
      </c>
      <c r="E57" s="6">
        <f t="shared" si="1"/>
        <v>587.70835609011715</v>
      </c>
      <c r="F57" s="24">
        <f t="shared" ref="F57:F77" si="6">D57-C57</f>
        <v>-5.7598352203891423E-3</v>
      </c>
      <c r="G57" s="8">
        <f t="shared" si="5"/>
        <v>-37.70835609011715</v>
      </c>
    </row>
    <row r="58" spans="1:7">
      <c r="A58" s="3">
        <v>56</v>
      </c>
      <c r="B58" s="3">
        <v>560</v>
      </c>
      <c r="C58" s="3">
        <v>2.2554400000000001</v>
      </c>
      <c r="D58" s="17">
        <f t="shared" si="0"/>
        <v>2.2496452322820022</v>
      </c>
      <c r="E58" s="6">
        <f t="shared" si="1"/>
        <v>598.63467020083692</v>
      </c>
      <c r="F58" s="24">
        <f t="shared" si="6"/>
        <v>-5.7947677179979173E-3</v>
      </c>
      <c r="G58" s="8">
        <f t="shared" si="5"/>
        <v>-38.634670200836922</v>
      </c>
    </row>
    <row r="59" spans="1:7">
      <c r="A59" s="3">
        <v>57</v>
      </c>
      <c r="B59" s="3">
        <v>570</v>
      </c>
      <c r="C59" s="3">
        <v>2.2570100000000002</v>
      </c>
      <c r="D59" s="17">
        <f t="shared" si="0"/>
        <v>2.25118259801526</v>
      </c>
      <c r="E59" s="6">
        <f t="shared" si="1"/>
        <v>609.55355095738423</v>
      </c>
      <c r="F59" s="24">
        <f t="shared" si="6"/>
        <v>-5.8274019847401881E-3</v>
      </c>
      <c r="G59" s="8">
        <f t="shared" si="5"/>
        <v>-39.553550957384232</v>
      </c>
    </row>
    <row r="60" spans="1:7">
      <c r="A60" s="3">
        <v>58</v>
      </c>
      <c r="B60" s="3">
        <v>580</v>
      </c>
      <c r="C60" s="3">
        <v>2.2585600000000001</v>
      </c>
      <c r="D60" s="17">
        <f t="shared" si="0"/>
        <v>2.2526932255933496</v>
      </c>
      <c r="E60" s="6">
        <f t="shared" si="1"/>
        <v>620.52868970372151</v>
      </c>
      <c r="F60" s="24">
        <f t="shared" si="6"/>
        <v>-5.8667744066505101E-3</v>
      </c>
      <c r="G60" s="8">
        <f t="shared" si="5"/>
        <v>-40.528689703721511</v>
      </c>
    </row>
    <row r="61" spans="1:7">
      <c r="A61" s="3">
        <v>59</v>
      </c>
      <c r="B61" s="3">
        <v>590</v>
      </c>
      <c r="C61" s="3">
        <v>2.2600799999999999</v>
      </c>
      <c r="D61" s="17">
        <f t="shared" si="0"/>
        <v>2.2541780292091906</v>
      </c>
      <c r="E61" s="6">
        <f t="shared" si="1"/>
        <v>631.4832938381137</v>
      </c>
      <c r="F61" s="24">
        <f t="shared" si="6"/>
        <v>-5.90197079080923E-3</v>
      </c>
      <c r="G61" s="8">
        <f t="shared" si="5"/>
        <v>-41.483293838113696</v>
      </c>
    </row>
    <row r="62" spans="1:7">
      <c r="A62" s="3">
        <v>60</v>
      </c>
      <c r="B62" s="3">
        <v>600</v>
      </c>
      <c r="C62" s="3">
        <v>2.2615699999999999</v>
      </c>
      <c r="D62" s="17">
        <f t="shared" si="0"/>
        <v>2.2556378769574907</v>
      </c>
      <c r="E62" s="6">
        <f t="shared" si="1"/>
        <v>642.40936820102195</v>
      </c>
      <c r="F62" s="24">
        <f t="shared" si="6"/>
        <v>-5.9321230425091187E-3</v>
      </c>
      <c r="G62" s="8">
        <f t="shared" si="5"/>
        <v>-42.409368201021948</v>
      </c>
    </row>
    <row r="63" spans="1:7">
      <c r="A63" s="3">
        <v>61</v>
      </c>
      <c r="B63" s="3">
        <v>610</v>
      </c>
      <c r="C63" s="3">
        <v>2.2630400000000002</v>
      </c>
      <c r="D63" s="17">
        <f t="shared" si="0"/>
        <v>2.2570735938829154</v>
      </c>
      <c r="E63" s="6">
        <f t="shared" si="1"/>
        <v>653.37402585389293</v>
      </c>
      <c r="F63" s="24">
        <f t="shared" si="6"/>
        <v>-5.966406117084766E-3</v>
      </c>
      <c r="G63" s="8">
        <f t="shared" si="5"/>
        <v>-43.374025853892931</v>
      </c>
    </row>
    <row r="64" spans="1:7">
      <c r="A64" s="3">
        <v>62</v>
      </c>
      <c r="B64" s="3">
        <v>620</v>
      </c>
      <c r="C64" s="3">
        <v>2.2644799999999998</v>
      </c>
      <c r="D64" s="17">
        <f t="shared" si="0"/>
        <v>2.2584859647804127</v>
      </c>
      <c r="E64" s="6">
        <f t="shared" si="1"/>
        <v>664.29634907400145</v>
      </c>
      <c r="F64" s="24">
        <f t="shared" si="6"/>
        <v>-5.9940352195870794E-3</v>
      </c>
      <c r="G64" s="8">
        <f t="shared" si="5"/>
        <v>-44.296349074001455</v>
      </c>
    </row>
    <row r="65" spans="1:7">
      <c r="A65" s="3">
        <v>63</v>
      </c>
      <c r="B65" s="3">
        <v>630</v>
      </c>
      <c r="C65" s="3">
        <v>2.2658999999999998</v>
      </c>
      <c r="D65" s="17">
        <f t="shared" si="0"/>
        <v>2.2598757367714781</v>
      </c>
      <c r="E65" s="6">
        <f t="shared" si="1"/>
        <v>675.24575960819993</v>
      </c>
      <c r="F65" s="24">
        <f t="shared" si="6"/>
        <v>-6.0242632285216757E-3</v>
      </c>
      <c r="G65" s="8">
        <f t="shared" si="5"/>
        <v>-45.245759608199933</v>
      </c>
    </row>
    <row r="66" spans="1:7">
      <c r="A66" s="3">
        <v>64</v>
      </c>
      <c r="B66" s="3">
        <v>640</v>
      </c>
      <c r="C66" s="3">
        <v>2.26729</v>
      </c>
      <c r="D66" s="17">
        <f t="shared" si="0"/>
        <v>2.2612436216775396</v>
      </c>
      <c r="E66" s="6">
        <f t="shared" si="1"/>
        <v>686.13862139277649</v>
      </c>
      <c r="F66" s="24">
        <f t="shared" si="6"/>
        <v>-6.0463783224604661E-3</v>
      </c>
      <c r="G66" s="8">
        <f t="shared" si="5"/>
        <v>-46.138621392776486</v>
      </c>
    </row>
    <row r="67" spans="1:7">
      <c r="A67" s="3">
        <v>65</v>
      </c>
      <c r="B67" s="3">
        <v>650</v>
      </c>
      <c r="C67" s="3">
        <v>2.2686600000000001</v>
      </c>
      <c r="D67" s="17">
        <f t="shared" si="0"/>
        <v>2.2625902982093331</v>
      </c>
      <c r="E67" s="6">
        <f t="shared" si="1"/>
        <v>697.04668414182891</v>
      </c>
      <c r="F67" s="24">
        <f t="shared" si="6"/>
        <v>-6.0697017906670148E-3</v>
      </c>
      <c r="G67" s="8">
        <f t="shared" si="5"/>
        <v>-47.046684141828905</v>
      </c>
    </row>
    <row r="68" spans="1:7">
      <c r="A68" s="3">
        <v>66</v>
      </c>
      <c r="B68" s="3">
        <v>660</v>
      </c>
      <c r="C68" s="3">
        <v>2.2700100000000001</v>
      </c>
      <c r="D68" s="17">
        <f t="shared" si="0"/>
        <v>2.2639164139891359</v>
      </c>
      <c r="E68" s="6">
        <f t="shared" si="1"/>
        <v>707.96512682090975</v>
      </c>
      <c r="F68" s="24">
        <f t="shared" si="6"/>
        <v>-6.0935860108641826E-3</v>
      </c>
      <c r="G68" s="8">
        <f t="shared" si="5"/>
        <v>-47.965126820909745</v>
      </c>
    </row>
    <row r="69" spans="1:7">
      <c r="A69" s="3">
        <v>67</v>
      </c>
      <c r="B69" s="3">
        <v>670</v>
      </c>
      <c r="C69" s="3">
        <v>2.2713199999999998</v>
      </c>
      <c r="D69" s="17">
        <f t="shared" ref="D69" si="7">LOG10((1/3.162)*10^9*B69)*0.2</f>
        <v>2.2652225874209271</v>
      </c>
      <c r="E69" s="6">
        <f t="shared" ref="E69:E73" si="8">(3.162*POWER(10,5*C69))/10^9</f>
        <v>718.72353383060624</v>
      </c>
      <c r="F69" s="24">
        <f t="shared" si="6"/>
        <v>-6.097412579072703E-3</v>
      </c>
      <c r="G69" s="8">
        <f t="shared" si="5"/>
        <v>-48.723533830606243</v>
      </c>
    </row>
    <row r="70" spans="1:7">
      <c r="A70" s="3">
        <v>68</v>
      </c>
      <c r="B70" s="3">
        <v>680</v>
      </c>
      <c r="C70" s="3">
        <v>2.2726500000000001</v>
      </c>
      <c r="D70" s="17">
        <f>LOG10((1/3.162)*10^9*B70)*0.2</f>
        <v>2.2665094094220093</v>
      </c>
      <c r="E70" s="6">
        <f t="shared" si="8"/>
        <v>729.81345457313535</v>
      </c>
      <c r="F70" s="24">
        <f t="shared" si="6"/>
        <v>-6.1405905779907677E-3</v>
      </c>
      <c r="G70" s="8">
        <f>B70-E70</f>
        <v>-49.813454573135346</v>
      </c>
    </row>
    <row r="71" spans="1:7">
      <c r="A71" s="3">
        <v>69</v>
      </c>
      <c r="B71" s="3">
        <v>690</v>
      </c>
      <c r="C71" s="3">
        <v>2.2739500000000001</v>
      </c>
      <c r="D71" s="17">
        <f>LOG10((1/3.162)*10^9*B71)*0.2</f>
        <v>2.2677774450282131</v>
      </c>
      <c r="E71" s="6">
        <f t="shared" si="8"/>
        <v>740.81857918432536</v>
      </c>
      <c r="F71" s="24">
        <f t="shared" si="6"/>
        <v>-6.1725549717870365E-3</v>
      </c>
      <c r="G71" s="8">
        <f>B71-E71</f>
        <v>-50.818579184325358</v>
      </c>
    </row>
    <row r="72" spans="1:7">
      <c r="A72" s="3">
        <v>70</v>
      </c>
      <c r="B72" s="3">
        <v>700</v>
      </c>
      <c r="C72" s="3">
        <v>2.27522</v>
      </c>
      <c r="D72" s="17">
        <f t="shared" ref="D72:D102" si="9">LOG10((1/3.162)*10^9*B72)*0.2</f>
        <v>2.2690272348836134</v>
      </c>
      <c r="E72" s="6">
        <f t="shared" si="8"/>
        <v>751.72997092684102</v>
      </c>
      <c r="F72" s="24">
        <f t="shared" si="6"/>
        <v>-6.192765116386667E-3</v>
      </c>
      <c r="G72" s="8">
        <f t="shared" ref="G72:G90" si="10">B72-E72</f>
        <v>-51.72997092684102</v>
      </c>
    </row>
    <row r="73" spans="1:7">
      <c r="A73" s="3">
        <v>71</v>
      </c>
      <c r="B73" s="3">
        <v>710</v>
      </c>
      <c r="C73" s="3">
        <v>2.2764799999999998</v>
      </c>
      <c r="D73" s="17">
        <f t="shared" si="9"/>
        <v>2.2702592966245771</v>
      </c>
      <c r="E73" s="6">
        <f t="shared" si="8"/>
        <v>762.71425893647165</v>
      </c>
      <c r="F73" s="24">
        <f t="shared" si="6"/>
        <v>-6.220703375422687E-3</v>
      </c>
      <c r="G73" s="8">
        <f t="shared" si="10"/>
        <v>-52.714258936471651</v>
      </c>
    </row>
    <row r="74" spans="1:7">
      <c r="A74" s="3">
        <v>72</v>
      </c>
      <c r="B74" s="3">
        <v>720</v>
      </c>
      <c r="C74" s="3">
        <v>2.27772</v>
      </c>
      <c r="D74" s="17">
        <f t="shared" si="9"/>
        <v>2.2714741261670155</v>
      </c>
      <c r="E74" s="6">
        <f>(3.162*POWER(10,5*C74))/10^9</f>
        <v>773.68088238575695</v>
      </c>
      <c r="F74" s="24">
        <f t="shared" si="6"/>
        <v>-6.2458738329844721E-3</v>
      </c>
      <c r="G74" s="8">
        <f t="shared" si="10"/>
        <v>-53.680882385756945</v>
      </c>
    </row>
    <row r="75" spans="1:7">
      <c r="A75" s="3">
        <v>73</v>
      </c>
      <c r="B75" s="3">
        <v>730</v>
      </c>
      <c r="C75" s="3">
        <v>2.2789299999999999</v>
      </c>
      <c r="D75" s="17">
        <f t="shared" si="9"/>
        <v>2.2726721989048531</v>
      </c>
      <c r="E75" s="6">
        <f>(3.162*POWER(10,5*C75))/10^9</f>
        <v>784.5341732131252</v>
      </c>
      <c r="F75" s="24">
        <f t="shared" si="6"/>
        <v>-6.2578010951468421E-3</v>
      </c>
      <c r="G75" s="8">
        <f t="shared" si="10"/>
        <v>-54.5341732131252</v>
      </c>
    </row>
    <row r="76" spans="1:7">
      <c r="A76" s="3">
        <v>74</v>
      </c>
      <c r="B76" s="3">
        <v>740</v>
      </c>
      <c r="C76" s="3">
        <v>2.2801399999999998</v>
      </c>
      <c r="D76" s="17">
        <f t="shared" si="9"/>
        <v>2.2738539708269569</v>
      </c>
      <c r="E76" s="6">
        <f t="shared" ref="E76:E102" si="11">(3.162*POWER(10,5*C76))/10^9</f>
        <v>795.53971534263553</v>
      </c>
      <c r="F76" s="24">
        <f t="shared" si="6"/>
        <v>-6.2860291730428841E-3</v>
      </c>
      <c r="G76" s="8">
        <f t="shared" si="10"/>
        <v>-55.539715342635532</v>
      </c>
    </row>
    <row r="77" spans="1:7">
      <c r="A77" s="3">
        <v>75</v>
      </c>
      <c r="B77" s="3">
        <v>750</v>
      </c>
      <c r="C77" s="3">
        <v>2.2813300000000001</v>
      </c>
      <c r="D77" s="17">
        <f t="shared" si="9"/>
        <v>2.2750198795591019</v>
      </c>
      <c r="E77" s="6">
        <f t="shared" si="11"/>
        <v>806.51391650027449</v>
      </c>
      <c r="F77" s="24">
        <f t="shared" si="6"/>
        <v>-6.3101204408981815E-3</v>
      </c>
      <c r="G77" s="8">
        <f t="shared" si="10"/>
        <v>-56.51391650027449</v>
      </c>
    </row>
    <row r="78" spans="1:7">
      <c r="A78" s="3">
        <v>76</v>
      </c>
      <c r="B78" s="3">
        <v>760</v>
      </c>
      <c r="C78" s="3">
        <v>2.2825000000000002</v>
      </c>
      <c r="D78" s="17">
        <f t="shared" si="9"/>
        <v>2.27617034533692</v>
      </c>
      <c r="E78" s="6">
        <f t="shared" si="11"/>
        <v>817.45125626956849</v>
      </c>
      <c r="F78" s="24">
        <f>D78-C78</f>
        <v>-6.3296546630802197E-3</v>
      </c>
      <c r="G78" s="8">
        <f t="shared" si="10"/>
        <v>-57.451256269568489</v>
      </c>
    </row>
    <row r="79" spans="1:7">
      <c r="A79" s="3">
        <v>77</v>
      </c>
      <c r="B79" s="3">
        <v>770</v>
      </c>
      <c r="C79" s="3">
        <v>2.2836500000000002</v>
      </c>
      <c r="D79" s="17">
        <f t="shared" si="9"/>
        <v>2.2773057719152585</v>
      </c>
      <c r="E79" s="6">
        <f t="shared" si="11"/>
        <v>828.34616436368412</v>
      </c>
      <c r="F79" s="24">
        <f>D79-C79</f>
        <v>-6.3442280847416654E-3</v>
      </c>
      <c r="G79" s="8">
        <f t="shared" si="10"/>
        <v>-58.346164363684125</v>
      </c>
    </row>
    <row r="80" spans="1:7">
      <c r="A80" s="3">
        <v>78</v>
      </c>
      <c r="B80" s="3">
        <v>780</v>
      </c>
      <c r="C80" s="3">
        <v>2.2847900000000001</v>
      </c>
      <c r="D80" s="17">
        <f t="shared" si="9"/>
        <v>2.2784265474188579</v>
      </c>
      <c r="E80" s="6">
        <f t="shared" si="11"/>
        <v>839.28964634275212</v>
      </c>
      <c r="F80" s="24">
        <f t="shared" ref="F80:F96" si="12">D80-C80</f>
        <v>-6.3634525811422371E-3</v>
      </c>
      <c r="G80" s="8">
        <f t="shared" si="10"/>
        <v>-59.289646342752121</v>
      </c>
    </row>
    <row r="81" spans="1:7">
      <c r="A81" s="3">
        <v>79</v>
      </c>
      <c r="B81" s="3">
        <v>790</v>
      </c>
      <c r="C81" s="3">
        <v>2.8591000000000002</v>
      </c>
      <c r="D81" s="17">
        <f t="shared" si="9"/>
        <v>2.2795330451388502</v>
      </c>
      <c r="E81" s="6">
        <f t="shared" si="11"/>
        <v>624398.5208692333</v>
      </c>
      <c r="F81" s="24">
        <f t="shared" si="12"/>
        <v>-0.57956695486114995</v>
      </c>
      <c r="G81" s="8">
        <f t="shared" si="10"/>
        <v>-623608.5208692333</v>
      </c>
    </row>
    <row r="82" spans="1:7">
      <c r="A82" s="3">
        <v>80</v>
      </c>
      <c r="B82" s="3">
        <v>800</v>
      </c>
      <c r="C82" s="3">
        <v>2.2870200000000001</v>
      </c>
      <c r="D82" s="17">
        <f t="shared" si="9"/>
        <v>2.2806256242791507</v>
      </c>
      <c r="E82" s="6">
        <f t="shared" si="11"/>
        <v>861.11641016917167</v>
      </c>
      <c r="F82" s="24">
        <f t="shared" si="12"/>
        <v>-6.3943757208493324E-3</v>
      </c>
      <c r="G82" s="8">
        <f t="shared" si="10"/>
        <v>-61.116410169171672</v>
      </c>
    </row>
    <row r="83" spans="1:7">
      <c r="A83" s="3">
        <v>81</v>
      </c>
      <c r="B83" s="3">
        <v>810</v>
      </c>
      <c r="C83" s="3">
        <v>2.2881100000000001</v>
      </c>
      <c r="D83" s="17">
        <f t="shared" si="9"/>
        <v>2.2817046306564919</v>
      </c>
      <c r="E83" s="6">
        <f t="shared" si="11"/>
        <v>871.99072509537712</v>
      </c>
      <c r="F83" s="24">
        <f t="shared" si="12"/>
        <v>-6.405369343508216E-3</v>
      </c>
      <c r="G83" s="8">
        <f t="shared" si="10"/>
        <v>-61.990725095377115</v>
      </c>
    </row>
    <row r="84" spans="1:7">
      <c r="A84" s="3">
        <v>82</v>
      </c>
      <c r="B84" s="3">
        <v>820</v>
      </c>
      <c r="C84" s="3">
        <v>2.2891900000000001</v>
      </c>
      <c r="D84" s="17">
        <f t="shared" si="9"/>
        <v>2.2827703973575053</v>
      </c>
      <c r="E84" s="6">
        <f t="shared" si="11"/>
        <v>882.90070904714958</v>
      </c>
      <c r="F84" s="24">
        <f t="shared" si="12"/>
        <v>-6.4196026424947483E-3</v>
      </c>
      <c r="G84" s="8">
        <f t="shared" si="10"/>
        <v>-62.900709047149576</v>
      </c>
    </row>
    <row r="85" spans="1:7">
      <c r="A85" s="3">
        <v>83</v>
      </c>
      <c r="B85" s="3">
        <v>830</v>
      </c>
      <c r="C85" s="3">
        <v>2.29027</v>
      </c>
      <c r="D85" s="17">
        <f t="shared" si="9"/>
        <v>2.2838232453559768</v>
      </c>
      <c r="E85" s="6">
        <f t="shared" si="11"/>
        <v>893.94719416390274</v>
      </c>
      <c r="F85" s="24">
        <f t="shared" si="12"/>
        <v>-6.4467546440232226E-3</v>
      </c>
      <c r="G85" s="8">
        <f t="shared" si="10"/>
        <v>-63.947194163902736</v>
      </c>
    </row>
    <row r="86" spans="1:7">
      <c r="A86" s="3">
        <v>84</v>
      </c>
      <c r="B86" s="3">
        <v>840</v>
      </c>
      <c r="C86" s="3">
        <v>2.2913199999999998</v>
      </c>
      <c r="D86" s="17">
        <f t="shared" si="9"/>
        <v>2.2848634840931381</v>
      </c>
      <c r="E86" s="6">
        <f t="shared" si="11"/>
        <v>904.81932079385399</v>
      </c>
      <c r="F86" s="24">
        <f t="shared" si="12"/>
        <v>-6.4565159068616929E-3</v>
      </c>
      <c r="G86" s="8">
        <f t="shared" si="10"/>
        <v>-64.81932079385399</v>
      </c>
    </row>
    <row r="87" spans="1:7">
      <c r="A87" s="3">
        <v>85</v>
      </c>
      <c r="B87" s="3">
        <v>850</v>
      </c>
      <c r="C87" s="3">
        <v>2.29236</v>
      </c>
      <c r="D87" s="17">
        <f t="shared" si="9"/>
        <v>2.2858914120236205</v>
      </c>
      <c r="E87" s="6">
        <f t="shared" si="11"/>
        <v>915.71824148091321</v>
      </c>
      <c r="F87" s="24">
        <f t="shared" si="12"/>
        <v>-6.4685879763795029E-3</v>
      </c>
      <c r="G87" s="8">
        <f t="shared" si="10"/>
        <v>-65.718241480913207</v>
      </c>
    </row>
    <row r="88" spans="1:7">
      <c r="A88" s="3">
        <v>86</v>
      </c>
      <c r="B88" s="3">
        <v>860</v>
      </c>
      <c r="C88" s="3">
        <v>2.2934000000000001</v>
      </c>
      <c r="D88" s="17">
        <f t="shared" si="9"/>
        <v>2.2869073171294754</v>
      </c>
      <c r="E88" s="6">
        <f t="shared" si="11"/>
        <v>926.74844414815323</v>
      </c>
      <c r="F88" s="24">
        <f t="shared" si="12"/>
        <v>-6.4926828705247353E-3</v>
      </c>
      <c r="G88" s="8">
        <f t="shared" si="10"/>
        <v>-66.748444148153226</v>
      </c>
    </row>
    <row r="89" spans="1:7">
      <c r="A89" s="3">
        <v>87</v>
      </c>
      <c r="B89" s="3">
        <v>870</v>
      </c>
      <c r="C89" s="3">
        <v>2.2944200000000001</v>
      </c>
      <c r="D89" s="17">
        <f t="shared" si="9"/>
        <v>2.287911477404486</v>
      </c>
      <c r="E89" s="6">
        <f t="shared" si="11"/>
        <v>937.69557289646843</v>
      </c>
      <c r="F89" s="24">
        <f t="shared" si="12"/>
        <v>-6.5085225955141546E-3</v>
      </c>
      <c r="G89" s="8">
        <f t="shared" si="10"/>
        <v>-67.695572896468434</v>
      </c>
    </row>
    <row r="90" spans="1:7">
      <c r="A90" s="3">
        <v>88</v>
      </c>
      <c r="B90" s="3">
        <v>880</v>
      </c>
      <c r="C90" s="3">
        <v>2.29542</v>
      </c>
      <c r="D90" s="17">
        <f t="shared" si="9"/>
        <v>2.2889041613107959</v>
      </c>
      <c r="E90" s="6">
        <f t="shared" si="11"/>
        <v>948.55357589253231</v>
      </c>
      <c r="F90" s="24">
        <f t="shared" si="12"/>
        <v>-6.5158386892041342E-3</v>
      </c>
      <c r="G90" s="8">
        <f t="shared" si="10"/>
        <v>-68.553575892532308</v>
      </c>
    </row>
    <row r="91" spans="1:7">
      <c r="A91" s="3">
        <v>89</v>
      </c>
      <c r="B91" s="3">
        <v>890</v>
      </c>
      <c r="C91" s="3">
        <v>2.2964199999999999</v>
      </c>
      <c r="D91" s="17">
        <f t="shared" si="9"/>
        <v>2.2898856282097446</v>
      </c>
      <c r="E91" s="6">
        <f t="shared" si="11"/>
        <v>959.53730863763951</v>
      </c>
      <c r="F91" s="24">
        <f t="shared" si="12"/>
        <v>-6.5343717902552889E-3</v>
      </c>
      <c r="G91" s="8">
        <f>B91-E91</f>
        <v>-69.537308637639512</v>
      </c>
    </row>
    <row r="92" spans="1:7">
      <c r="A92" s="3">
        <v>90</v>
      </c>
      <c r="B92" s="3">
        <v>900</v>
      </c>
      <c r="C92" s="3">
        <v>2.2974000000000001</v>
      </c>
      <c r="D92" s="17">
        <f t="shared" si="9"/>
        <v>2.2908561287686271</v>
      </c>
      <c r="E92" s="6">
        <f t="shared" si="11"/>
        <v>970.42475272928573</v>
      </c>
      <c r="F92" s="24">
        <f t="shared" si="12"/>
        <v>-6.5438712313730107E-3</v>
      </c>
      <c r="G92" s="8">
        <f>B92-E92</f>
        <v>-70.424752729285728</v>
      </c>
    </row>
    <row r="93" spans="1:7">
      <c r="A93" s="3">
        <v>91</v>
      </c>
      <c r="B93" s="3">
        <v>910</v>
      </c>
      <c r="C93" s="3">
        <v>2.2983799999999999</v>
      </c>
      <c r="D93" s="17">
        <f t="shared" si="9"/>
        <v>2.2918159053449805</v>
      </c>
      <c r="E93" s="6">
        <f t="shared" si="11"/>
        <v>981.43573181824604</v>
      </c>
      <c r="F93" s="24">
        <f t="shared" si="12"/>
        <v>-6.5640946550193924E-3</v>
      </c>
      <c r="G93" s="8">
        <f t="shared" ref="G93:G102" si="13">B93-E93</f>
        <v>-71.43573181824604</v>
      </c>
    </row>
    <row r="94" spans="1:7">
      <c r="A94" s="3">
        <v>92</v>
      </c>
      <c r="B94" s="3">
        <v>920</v>
      </c>
      <c r="C94" s="3">
        <v>2.2993399999999999</v>
      </c>
      <c r="D94" s="17">
        <f t="shared" si="9"/>
        <v>2.2927651923498731</v>
      </c>
      <c r="E94" s="6">
        <f t="shared" si="11"/>
        <v>992.34312584393069</v>
      </c>
      <c r="F94" s="24">
        <f t="shared" si="12"/>
        <v>-6.5748076501268571E-3</v>
      </c>
      <c r="G94" s="8">
        <f t="shared" si="13"/>
        <v>-72.343125843930693</v>
      </c>
    </row>
    <row r="95" spans="1:7">
      <c r="A95" s="3">
        <v>93</v>
      </c>
      <c r="B95" s="3">
        <v>930</v>
      </c>
      <c r="C95" s="3">
        <v>2.3002899999999999</v>
      </c>
      <c r="D95" s="17">
        <f t="shared" si="9"/>
        <v>2.2937042165915491</v>
      </c>
      <c r="E95" s="6">
        <f t="shared" si="11"/>
        <v>1003.2562307137199</v>
      </c>
      <c r="F95" s="24">
        <f t="shared" si="12"/>
        <v>-6.5857834084508404E-3</v>
      </c>
      <c r="G95" s="8">
        <f t="shared" si="13"/>
        <v>-73.256230713719901</v>
      </c>
    </row>
    <row r="96" spans="1:7">
      <c r="A96" s="3">
        <v>94</v>
      </c>
      <c r="B96" s="3">
        <v>940</v>
      </c>
      <c r="C96" s="3">
        <v>2.3012299999999999</v>
      </c>
      <c r="D96" s="17">
        <f t="shared" si="9"/>
        <v>2.2946331976007017</v>
      </c>
      <c r="E96" s="6">
        <f t="shared" si="11"/>
        <v>1014.1725827245031</v>
      </c>
      <c r="F96" s="24">
        <f t="shared" si="12"/>
        <v>-6.5968023992981628E-3</v>
      </c>
      <c r="G96" s="8">
        <f t="shared" si="13"/>
        <v>-74.172582724503059</v>
      </c>
    </row>
    <row r="97" spans="1:7">
      <c r="A97" s="3">
        <v>95</v>
      </c>
      <c r="B97" s="3">
        <v>950</v>
      </c>
      <c r="C97" s="3">
        <v>2.3021600000000002</v>
      </c>
      <c r="D97" s="17">
        <f t="shared" si="9"/>
        <v>2.2955523479385316</v>
      </c>
      <c r="E97" s="6">
        <f t="shared" si="11"/>
        <v>1025.0896900956579</v>
      </c>
      <c r="F97" s="24">
        <f>D97-C97</f>
        <v>-6.6076520614686274E-3</v>
      </c>
      <c r="G97" s="8">
        <f t="shared" si="13"/>
        <v>-75.089690095657943</v>
      </c>
    </row>
    <row r="98" spans="1:7">
      <c r="A98" s="3">
        <v>96</v>
      </c>
      <c r="B98" s="3">
        <v>960</v>
      </c>
      <c r="C98" s="3">
        <v>2.30308</v>
      </c>
      <c r="D98" s="17">
        <f t="shared" si="9"/>
        <v>2.2964618734886755</v>
      </c>
      <c r="E98" s="6">
        <f t="shared" si="11"/>
        <v>1036.0050338171668</v>
      </c>
      <c r="F98" s="24">
        <f>D98-C98</f>
        <v>-6.6181265113245402E-3</v>
      </c>
      <c r="G98" s="8">
        <f t="shared" si="13"/>
        <v>-76.005033817166805</v>
      </c>
    </row>
    <row r="99" spans="1:7">
      <c r="A99" s="3">
        <v>97</v>
      </c>
      <c r="B99" s="3">
        <v>970</v>
      </c>
      <c r="C99" s="3">
        <v>2.3039900000000002</v>
      </c>
      <c r="D99" s="17">
        <f t="shared" si="9"/>
        <v>2.2973619737340107</v>
      </c>
      <c r="E99" s="6">
        <f t="shared" si="11"/>
        <v>1046.9160685227387</v>
      </c>
      <c r="F99" s="24">
        <f t="shared" ref="F99:F102" si="14">D99-C99</f>
        <v>-6.6280262659894618E-3</v>
      </c>
      <c r="G99" s="8">
        <f t="shared" si="13"/>
        <v>-76.916068522738669</v>
      </c>
    </row>
    <row r="100" spans="1:7">
      <c r="A100" s="3">
        <v>98</v>
      </c>
      <c r="B100" s="3">
        <v>980</v>
      </c>
      <c r="C100" s="3">
        <v>2.3049400000000002</v>
      </c>
      <c r="D100" s="17">
        <f t="shared" si="9"/>
        <v>2.2982528420192607</v>
      </c>
      <c r="E100" s="6">
        <f t="shared" si="11"/>
        <v>1058.4293289546479</v>
      </c>
      <c r="F100" s="24">
        <f t="shared" si="14"/>
        <v>-6.6871579807394887E-3</v>
      </c>
      <c r="G100" s="8">
        <f t="shared" si="13"/>
        <v>-78.429328954647872</v>
      </c>
    </row>
    <row r="101" spans="1:7">
      <c r="A101" s="3">
        <v>99</v>
      </c>
      <c r="B101" s="3">
        <v>990</v>
      </c>
      <c r="C101" s="3">
        <v>2.3058399999999999</v>
      </c>
      <c r="D101" s="17">
        <f t="shared" si="9"/>
        <v>2.2991346658002718</v>
      </c>
      <c r="E101" s="6">
        <f t="shared" si="11"/>
        <v>1069.4534001894494</v>
      </c>
      <c r="F101" s="24">
        <f t="shared" si="14"/>
        <v>-6.7053341997280747E-3</v>
      </c>
      <c r="G101" s="8">
        <f t="shared" si="13"/>
        <v>-79.453400189449439</v>
      </c>
    </row>
    <row r="102" spans="1:7">
      <c r="A102" s="3">
        <v>100</v>
      </c>
      <c r="B102" s="3">
        <v>1000</v>
      </c>
      <c r="C102" s="3">
        <v>2.3067199999999999</v>
      </c>
      <c r="D102" s="17">
        <f t="shared" si="9"/>
        <v>2.3000076268807619</v>
      </c>
      <c r="E102" s="6">
        <f t="shared" si="11"/>
        <v>1080.3435057173097</v>
      </c>
      <c r="F102" s="24">
        <f t="shared" si="14"/>
        <v>-6.7123731192380021E-3</v>
      </c>
      <c r="G102" s="8">
        <f t="shared" si="13"/>
        <v>-80.343505717309654</v>
      </c>
    </row>
  </sheetData>
  <mergeCells count="1">
    <mergeCell ref="B1:H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topLeftCell="B1" workbookViewId="0">
      <selection activeCell="I14" sqref="I14"/>
    </sheetView>
  </sheetViews>
  <sheetFormatPr defaultRowHeight="13.5"/>
  <cols>
    <col min="2" max="2" width="13.5" style="1" customWidth="1"/>
    <col min="3" max="3" width="12.875" customWidth="1"/>
    <col min="4" max="4" width="29.625" style="1" customWidth="1"/>
    <col min="5" max="5" width="23.875" style="14" customWidth="1"/>
    <col min="6" max="6" width="19.25" style="10" customWidth="1"/>
    <col min="7" max="7" width="20.125" style="1" customWidth="1"/>
  </cols>
  <sheetData>
    <row r="1" spans="1:8">
      <c r="A1" t="s">
        <v>6</v>
      </c>
      <c r="B1" s="30" t="s">
        <v>22</v>
      </c>
      <c r="C1" s="30"/>
      <c r="D1" s="30"/>
      <c r="E1" s="30"/>
      <c r="F1" s="30"/>
      <c r="G1" s="30"/>
      <c r="H1" s="30"/>
    </row>
    <row r="2" spans="1:8">
      <c r="A2" s="3" t="s">
        <v>2</v>
      </c>
      <c r="B2" s="3" t="s">
        <v>8</v>
      </c>
      <c r="C2" s="5" t="s">
        <v>10</v>
      </c>
      <c r="D2" s="11" t="s">
        <v>11</v>
      </c>
      <c r="E2" s="12" t="s">
        <v>12</v>
      </c>
      <c r="F2" s="9" t="s">
        <v>14</v>
      </c>
      <c r="G2" s="8" t="s">
        <v>13</v>
      </c>
    </row>
    <row r="3" spans="1:8">
      <c r="A3" s="7">
        <v>1</v>
      </c>
      <c r="B3" s="7">
        <v>1</v>
      </c>
      <c r="C3" s="7">
        <v>8.8999999999999996E-2</v>
      </c>
      <c r="D3" s="11">
        <f>LOG10(1/3.162*1000)*0.2</f>
        <v>0.50000762688076195</v>
      </c>
      <c r="E3" s="13">
        <f>3.162*POWER(10,5*C3)/1000</f>
        <v>8.8097151352073341E-3</v>
      </c>
      <c r="F3" s="11">
        <f>D3-C3</f>
        <v>0.41100762688076198</v>
      </c>
      <c r="G3" s="25">
        <f>E3-B3</f>
        <v>-0.99119028486479266</v>
      </c>
    </row>
    <row r="4" spans="1:8">
      <c r="A4" s="7">
        <v>2</v>
      </c>
      <c r="B4" s="7">
        <v>10</v>
      </c>
      <c r="C4" s="7">
        <v>0.56000000000000005</v>
      </c>
      <c r="D4" s="11">
        <f>LOG10(10/3.162*1000)*0.2</f>
        <v>0.70000762688076201</v>
      </c>
      <c r="E4" s="13">
        <f>3.162*POWER(10,5*C4)/1000</f>
        <v>1.9950871232463727</v>
      </c>
      <c r="F4" s="11">
        <f>D4-C4</f>
        <v>0.14000762688076196</v>
      </c>
      <c r="G4" s="25">
        <f>E4-B4</f>
        <v>-8.0049128767536271</v>
      </c>
    </row>
    <row r="5" spans="1:8">
      <c r="A5" s="3">
        <v>3</v>
      </c>
      <c r="B5" s="6">
        <f>POWER(10,2)</f>
        <v>100</v>
      </c>
      <c r="C5" s="7">
        <v>0.60799999999999998</v>
      </c>
      <c r="D5" s="11">
        <f>LOG10(100/3.162*10^3)*0.2</f>
        <v>0.90000762688076197</v>
      </c>
      <c r="E5" s="13">
        <f t="shared" ref="E5:E10" si="0">3.162*POWER(10,5*C5)/1000</f>
        <v>3.4670640562047552</v>
      </c>
      <c r="F5" s="11">
        <f t="shared" ref="F5:F10" si="1">D5-C5</f>
        <v>0.29200762688076198</v>
      </c>
      <c r="G5" s="25">
        <f t="shared" ref="G5:G10" si="2">E5-B5</f>
        <v>-96.532935943795252</v>
      </c>
    </row>
    <row r="6" spans="1:8">
      <c r="A6" s="3">
        <v>4</v>
      </c>
      <c r="B6" s="6">
        <f>POWER(10,3)</f>
        <v>1000</v>
      </c>
      <c r="C6" s="7">
        <v>0.77800000000000002</v>
      </c>
      <c r="D6" s="11">
        <f>LOG10(1/3.162*10^6)*0.2</f>
        <v>1.1000076268807619</v>
      </c>
      <c r="E6" s="13">
        <f t="shared" si="0"/>
        <v>24.54493382779928</v>
      </c>
      <c r="F6" s="11">
        <f t="shared" si="1"/>
        <v>0.3220076268807619</v>
      </c>
      <c r="G6" s="25">
        <f t="shared" si="2"/>
        <v>-975.45506617220076</v>
      </c>
    </row>
    <row r="7" spans="1:8">
      <c r="A7" s="3">
        <v>5</v>
      </c>
      <c r="B7" s="6">
        <f>POWER(10,4)</f>
        <v>10000</v>
      </c>
      <c r="C7" s="7">
        <v>0.82</v>
      </c>
      <c r="D7" s="11">
        <f>LOG10(1/3.162*10^7)*0.2</f>
        <v>1.3000076268807621</v>
      </c>
      <c r="E7" s="13">
        <f t="shared" si="0"/>
        <v>39.807221520931563</v>
      </c>
      <c r="F7" s="11">
        <f t="shared" si="1"/>
        <v>0.48000762688076215</v>
      </c>
      <c r="G7" s="25">
        <f t="shared" si="2"/>
        <v>-9960.1927784790678</v>
      </c>
    </row>
    <row r="8" spans="1:8">
      <c r="A8" s="3">
        <v>6</v>
      </c>
      <c r="B8" s="6">
        <f>POWER(10,5)</f>
        <v>100000</v>
      </c>
      <c r="C8" s="7">
        <v>1.246</v>
      </c>
      <c r="D8" s="11">
        <f>LOG10(1/3.162*10^8)*0.2</f>
        <v>1.5000076268807621</v>
      </c>
      <c r="E8" s="13">
        <f t="shared" si="0"/>
        <v>5369.8464290840493</v>
      </c>
      <c r="F8" s="11">
        <f t="shared" si="1"/>
        <v>0.25400762688076206</v>
      </c>
      <c r="G8" s="25">
        <f t="shared" si="2"/>
        <v>-94630.153570915951</v>
      </c>
    </row>
    <row r="9" spans="1:8">
      <c r="A9" s="3">
        <v>7</v>
      </c>
      <c r="B9" s="6">
        <f>POWER(10,6)</f>
        <v>1000000</v>
      </c>
      <c r="C9" s="7">
        <v>1.649</v>
      </c>
      <c r="D9" s="11">
        <f>LOG10(1/3.162*10^9)*0.2</f>
        <v>1.7000076268807618</v>
      </c>
      <c r="E9" s="13">
        <f t="shared" si="0"/>
        <v>555855.44673374016</v>
      </c>
      <c r="F9" s="11">
        <f t="shared" si="1"/>
        <v>5.1007626880761769E-2</v>
      </c>
      <c r="G9" s="25">
        <f t="shared" si="2"/>
        <v>-444144.55326625984</v>
      </c>
    </row>
    <row r="10" spans="1:8">
      <c r="A10" s="3">
        <v>8</v>
      </c>
      <c r="B10" s="6">
        <f>POWER(10,7)</f>
        <v>10000000</v>
      </c>
      <c r="C10" s="7">
        <v>1.9006000000000001</v>
      </c>
      <c r="D10" s="11">
        <f>LOG10(1/3.162*10^10)*0.2</f>
        <v>1.900007626880762</v>
      </c>
      <c r="E10" s="13">
        <f t="shared" si="0"/>
        <v>10068432.563698044</v>
      </c>
      <c r="F10" s="11">
        <f t="shared" si="1"/>
        <v>-5.9237311923809877E-4</v>
      </c>
      <c r="G10" s="25">
        <f t="shared" si="2"/>
        <v>68432.563698044047</v>
      </c>
    </row>
    <row r="11" spans="1:8">
      <c r="A11" s="3">
        <v>9</v>
      </c>
      <c r="B11" s="6">
        <f>POWER(10,8)</f>
        <v>100000000</v>
      </c>
      <c r="C11" s="7">
        <v>2.0757099999999999</v>
      </c>
      <c r="D11" s="11">
        <f>LOG10(1/3.162*10^11)*0.2</f>
        <v>2.1000076268807617</v>
      </c>
      <c r="E11" s="13">
        <f>3.162*POWER(10,5*C11)/1000</f>
        <v>75598271.467245668</v>
      </c>
      <c r="F11" s="11">
        <f>D11-C11</f>
        <v>2.4297626880761758E-2</v>
      </c>
      <c r="G11" s="25">
        <f>E11-B11</f>
        <v>-24401728.532754332</v>
      </c>
    </row>
    <row r="12" spans="1:8">
      <c r="A12" s="3">
        <v>10</v>
      </c>
      <c r="B12" s="6">
        <f>POWER(10,9)</f>
        <v>1000000000</v>
      </c>
      <c r="C12" s="7">
        <v>2.3066599999999999</v>
      </c>
      <c r="D12" s="11">
        <f>LOG10(1/3.162*10^12)*0.2</f>
        <v>2.3000076268807619</v>
      </c>
      <c r="E12" s="13">
        <f>3.162*POWER(10,5*C12)/1000</f>
        <v>1079597488.5567019</v>
      </c>
      <c r="F12" s="11">
        <f>D12-C12</f>
        <v>-6.6523731192380531E-3</v>
      </c>
      <c r="G12" s="25">
        <f>E12-B12</f>
        <v>79597488.556701899</v>
      </c>
    </row>
  </sheetData>
  <mergeCells count="1">
    <mergeCell ref="B1:H1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6..20测试1</vt:lpstr>
      <vt:lpstr>6.20测试2</vt:lpstr>
      <vt:lpstr>6.20测试3</vt:lpstr>
      <vt:lpstr>6.20测试4</vt:lpstr>
      <vt:lpstr>6.20测试5</vt:lpstr>
      <vt:lpstr>6.21测试1</vt:lpstr>
      <vt:lpstr>6.21 测试2</vt:lpstr>
      <vt:lpstr>6.21测试3</vt:lpstr>
      <vt:lpstr>6.22测试4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2016-06-23T03:28:48Z</dcterms:modified>
</cp:coreProperties>
</file>